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9\Liv og pension\"/>
    </mc:Choice>
  </mc:AlternateContent>
  <workbookProtection workbookAlgorithmName="SHA-512" workbookHashValue="4/ECFBC5BBhzKtqLPBfGhuF8oKuEVQMyaG2q4nnR5VcqbWeRFqIjo9eHMAYauocYcrlK6fKI5lCfkN9tJQD59w==" workbookSaltValue="cWdeFYdqrI71waPfpirqig==" workbookSpinCount="100000" lockStructure="1"/>
  <bookViews>
    <workbookView xWindow="480" yWindow="120" windowWidth="27795" windowHeight="12585" tabRatio="847"/>
  </bookViews>
  <sheets>
    <sheet name="Indholdsfortegnelse" sheetId="37" r:id="rId1"/>
    <sheet name="Tabel 1.1" sheetId="1" r:id="rId2"/>
    <sheet name="Tabel 1.2" sheetId="2" r:id="rId3"/>
    <sheet name="Tabel 1.3" sheetId="11" r:id="rId4"/>
    <sheet name="Tabel 1.4" sheetId="13" r:id="rId5"/>
    <sheet name="Tabel 1.5" sheetId="16" r:id="rId6"/>
    <sheet name="Tabel 1.6" sheetId="14" r:id="rId7"/>
    <sheet name="Tabel 1.7" sheetId="15" r:id="rId8"/>
    <sheet name="Tabel 1.8" sheetId="9" r:id="rId9"/>
    <sheet name="Tabel 2.1" sheetId="17" r:id="rId10"/>
    <sheet name="Tabel 2.2" sheetId="18" r:id="rId11"/>
    <sheet name="Tabel 2.3" sheetId="19" r:id="rId12"/>
    <sheet name="Tabel 2.4" sheetId="20" r:id="rId13"/>
    <sheet name="Tabel 2.5" sheetId="21" r:id="rId14"/>
    <sheet name="Tabel 2.6" sheetId="22" r:id="rId15"/>
    <sheet name="Tabel 2.7" sheetId="23" r:id="rId16"/>
    <sheet name="Tabel 2.8" sheetId="24" r:id="rId17"/>
    <sheet name="Tabel 3.1" sheetId="25" r:id="rId18"/>
    <sheet name="Tabel 3.2" sheetId="26" r:id="rId19"/>
    <sheet name="Tabel 3.3" sheetId="28" r:id="rId20"/>
    <sheet name="Tabel 3.4" sheetId="29" r:id="rId21"/>
    <sheet name="Tabel 3.5" sheetId="27" r:id="rId22"/>
    <sheet name="Tabel 3.6" sheetId="30" r:id="rId23"/>
    <sheet name="Tabel 4.1" sheetId="31" r:id="rId24"/>
    <sheet name="Tabel 4.2" sheetId="32" r:id="rId25"/>
    <sheet name="Tabel 4.3" sheetId="33" r:id="rId26"/>
    <sheet name="Tabel 5.1" sheetId="34" r:id="rId27"/>
    <sheet name="Tabel 5.2" sheetId="35" r:id="rId28"/>
    <sheet name="Tabel 5.3" sheetId="36" r:id="rId29"/>
    <sheet name="Tabel 6.1" sheetId="38" r:id="rId30"/>
    <sheet name="Tabel 6.2" sheetId="39" r:id="rId31"/>
    <sheet name="Bilag 7.1" sheetId="40" r:id="rId32"/>
    <sheet name="LIV data" sheetId="5" r:id="rId33"/>
    <sheet name="TPK data" sheetId="6" r:id="rId34"/>
  </sheets>
  <definedNames>
    <definedName name="Fpk">#REF!</definedName>
    <definedName name="Fpk_var">#REF!</definedName>
    <definedName name="LivData">'LIV data'!$1:$19</definedName>
    <definedName name="LivNavn">'LIV data'!$C:$C</definedName>
    <definedName name="LivTpk">#REF!</definedName>
    <definedName name="LivTpk_var">#REF!</definedName>
    <definedName name="LivVar">'LIV data'!$1:$1</definedName>
    <definedName name="OLE_LINK5" localSheetId="29">'Tabel 6.1'!$A$3</definedName>
    <definedName name="OLE_LINK7" localSheetId="30">'Tabel 6.2'!$A$3</definedName>
    <definedName name="TpkData">'TPK data'!$A$1:$FR$14</definedName>
    <definedName name="TpkNavn">'TPK data'!$C:$C</definedName>
    <definedName name="TpkVar">'TPK data'!$1:$1</definedName>
    <definedName name="_xlnm.Print_Area" localSheetId="31">'Bilag 7.1'!$A$2:$B$62</definedName>
    <definedName name="_xlnm.Print_Area" localSheetId="0">Indholdsfortegnelse!$B$1:$D$51</definedName>
    <definedName name="_xlnm.Print_Area" localSheetId="1">'Tabel 1.1'!$C$4:$E$63</definedName>
    <definedName name="_xlnm.Print_Area" localSheetId="2">'Tabel 1.2'!$C$4:$E$107</definedName>
    <definedName name="_xlnm.Print_Area" localSheetId="3">'Tabel 1.3'!$E$4:$L$21</definedName>
    <definedName name="_xlnm.Print_Area" localSheetId="4">'Tabel 1.4'!$C$3:$E$36</definedName>
    <definedName name="_xlnm.Print_Area" localSheetId="5">'Tabel 1.5'!$C$3:$E$33</definedName>
    <definedName name="_xlnm.Print_Area" localSheetId="6">'Tabel 1.6'!$C$3:$E$17</definedName>
    <definedName name="_xlnm.Print_Area" localSheetId="7">'Tabel 1.7'!$C$3:$E$25</definedName>
    <definedName name="_xlnm.Print_Area" localSheetId="8">'Tabel 1.8'!$B$3:$K$16</definedName>
    <definedName name="_xlnm.Print_Area" localSheetId="9">'Tabel 2.1'!$C$3:$E$63</definedName>
    <definedName name="_xlnm.Print_Area" localSheetId="10">'Tabel 2.2'!$C$3:$E$107</definedName>
    <definedName name="_xlnm.Print_Area" localSheetId="11">'Tabel 2.3'!$E$3:$L$21</definedName>
    <definedName name="_xlnm.Print_Area" localSheetId="12">'Tabel 2.4'!$C$3:$E$36</definedName>
    <definedName name="_xlnm.Print_Area" localSheetId="13">'Tabel 2.5'!$C$3:$E$33</definedName>
    <definedName name="_xlnm.Print_Area" localSheetId="14">'Tabel 2.6'!$C$3:$E$17</definedName>
    <definedName name="_xlnm.Print_Area" localSheetId="15">'Tabel 2.7'!$C$3:$E$25</definedName>
    <definedName name="_xlnm.Print_Area" localSheetId="16">'Tabel 2.8'!$B$3:$K$16</definedName>
    <definedName name="_xlnm.Print_Area" localSheetId="17">'Tabel 3.1'!$C$3:$E$43</definedName>
    <definedName name="_xlnm.Print_Area" localSheetId="18">'Tabel 3.2'!$C$3:$E$75</definedName>
    <definedName name="_xlnm.Print_Area" localSheetId="19">'Tabel 3.3'!$C$3:$E$23</definedName>
    <definedName name="_xlnm.Print_Area" localSheetId="20">'Tabel 3.4'!$B$3:$F$25</definedName>
    <definedName name="_xlnm.Print_Area" localSheetId="21">'Tabel 3.5'!$B$3:$L$13</definedName>
    <definedName name="_xlnm.Print_Area" localSheetId="22">'Tabel 3.6'!$A$2:$C$14</definedName>
    <definedName name="_xlnm.Print_Area" localSheetId="23">'Tabel 4.1'!$C$3:$E$66</definedName>
    <definedName name="_xlnm.Print_Area" localSheetId="24">'Tabel 4.2'!$C$3:$E$110</definedName>
    <definedName name="_xlnm.Print_Area" localSheetId="25">'Tabel 4.3'!$C$3:$E$28</definedName>
    <definedName name="_xlnm.Print_Area" localSheetId="26">'Tabel 5.1'!$C$3:$E$66</definedName>
    <definedName name="_xlnm.Print_Area" localSheetId="27">'Tabel 5.2'!$C$3:$E$110</definedName>
    <definedName name="_xlnm.Print_Area" localSheetId="28">'Tabel 5.3'!$C$3:$E$28</definedName>
    <definedName name="_xlnm.Print_Area" localSheetId="29">'Tabel 6.1'!$A$2:$B$38</definedName>
    <definedName name="_xlnm.Print_Area" localSheetId="30">'Tabel 6.2'!$A$2:$B$21</definedName>
  </definedNames>
  <calcPr calcId="162913"/>
  <fileRecoveryPr repairLoad="1"/>
</workbook>
</file>

<file path=xl/calcChain.xml><?xml version="1.0" encoding="utf-8"?>
<calcChain xmlns="http://schemas.openxmlformats.org/spreadsheetml/2006/main">
  <c r="E23" i="36" l="1"/>
  <c r="E14" i="36"/>
  <c r="D5" i="34"/>
  <c r="E12" i="34"/>
  <c r="D5" i="31"/>
  <c r="E10" i="34"/>
  <c r="E28" i="36" l="1"/>
  <c r="E27" i="36"/>
  <c r="E26" i="36"/>
  <c r="E25" i="36"/>
  <c r="E24" i="36"/>
  <c r="E22" i="36"/>
  <c r="E21" i="36"/>
  <c r="E20" i="36"/>
  <c r="E19" i="36"/>
  <c r="E18" i="36"/>
  <c r="E17" i="36"/>
  <c r="E16" i="36"/>
  <c r="E15" i="36"/>
  <c r="E13" i="36"/>
  <c r="E12" i="36"/>
  <c r="E11" i="36"/>
  <c r="E10" i="36"/>
  <c r="D5" i="36"/>
  <c r="E110" i="35" l="1"/>
  <c r="E109" i="35"/>
  <c r="E106" i="35"/>
  <c r="E105" i="35"/>
  <c r="E102" i="35"/>
  <c r="E101" i="35"/>
  <c r="E98" i="35"/>
  <c r="E97" i="35"/>
  <c r="E94" i="35"/>
  <c r="E93" i="35"/>
  <c r="E90" i="35"/>
  <c r="E89" i="35"/>
  <c r="E86" i="35"/>
  <c r="E85" i="35"/>
  <c r="E82" i="35"/>
  <c r="E81" i="35"/>
  <c r="E78" i="35"/>
  <c r="E77" i="35"/>
  <c r="E74" i="35"/>
  <c r="E73" i="35"/>
  <c r="E70" i="35"/>
  <c r="E69" i="35"/>
  <c r="E66" i="35"/>
  <c r="E65" i="35"/>
  <c r="E62" i="35"/>
  <c r="E61" i="35"/>
  <c r="E58" i="35"/>
  <c r="E55" i="35"/>
  <c r="E52" i="35"/>
  <c r="E51" i="35"/>
  <c r="E48" i="35"/>
  <c r="E47" i="35"/>
  <c r="E44" i="35"/>
  <c r="E43" i="35"/>
  <c r="E40" i="35"/>
  <c r="E39" i="35"/>
  <c r="E36" i="35"/>
  <c r="E35" i="35"/>
  <c r="E32" i="35"/>
  <c r="E31" i="35"/>
  <c r="E28" i="35"/>
  <c r="E27" i="35"/>
  <c r="E24" i="35"/>
  <c r="E23" i="35"/>
  <c r="E20" i="35"/>
  <c r="E19" i="35"/>
  <c r="E16" i="35"/>
  <c r="E15" i="35"/>
  <c r="E12" i="35"/>
  <c r="E11" i="35"/>
  <c r="D5" i="35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1" i="34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110" i="35"/>
  <c r="B109" i="35"/>
  <c r="B108" i="35"/>
  <c r="E108" i="35" s="1"/>
  <c r="B107" i="35"/>
  <c r="E107" i="35" s="1"/>
  <c r="B106" i="35"/>
  <c r="B105" i="35"/>
  <c r="B104" i="35"/>
  <c r="E104" i="35" s="1"/>
  <c r="B103" i="35"/>
  <c r="E103" i="35" s="1"/>
  <c r="B102" i="35"/>
  <c r="B101" i="35"/>
  <c r="B100" i="35"/>
  <c r="E100" i="35" s="1"/>
  <c r="B99" i="35"/>
  <c r="E99" i="35" s="1"/>
  <c r="B98" i="35"/>
  <c r="B97" i="35"/>
  <c r="B96" i="35"/>
  <c r="E96" i="35" s="1"/>
  <c r="B95" i="35"/>
  <c r="E95" i="35" s="1"/>
  <c r="B94" i="35"/>
  <c r="B93" i="35"/>
  <c r="B92" i="35"/>
  <c r="E92" i="35" s="1"/>
  <c r="B91" i="35"/>
  <c r="E91" i="35" s="1"/>
  <c r="B90" i="35"/>
  <c r="B89" i="35"/>
  <c r="B88" i="35"/>
  <c r="E88" i="35" s="1"/>
  <c r="B87" i="35"/>
  <c r="E87" i="35" s="1"/>
  <c r="B86" i="35"/>
  <c r="B85" i="35"/>
  <c r="B84" i="35"/>
  <c r="E84" i="35" s="1"/>
  <c r="B83" i="35"/>
  <c r="E83" i="35" s="1"/>
  <c r="B82" i="35"/>
  <c r="B81" i="35"/>
  <c r="B80" i="35"/>
  <c r="E80" i="35" s="1"/>
  <c r="B79" i="35"/>
  <c r="E79" i="35" s="1"/>
  <c r="B78" i="35"/>
  <c r="B77" i="35"/>
  <c r="B76" i="35"/>
  <c r="E76" i="35" s="1"/>
  <c r="B75" i="35"/>
  <c r="E75" i="35" s="1"/>
  <c r="B74" i="35"/>
  <c r="B73" i="35"/>
  <c r="B72" i="35"/>
  <c r="E72" i="35" s="1"/>
  <c r="B71" i="35"/>
  <c r="E71" i="35" s="1"/>
  <c r="B70" i="35"/>
  <c r="B69" i="35"/>
  <c r="B68" i="35"/>
  <c r="E68" i="35" s="1"/>
  <c r="B67" i="35"/>
  <c r="E67" i="35" s="1"/>
  <c r="B66" i="35"/>
  <c r="B65" i="35"/>
  <c r="B64" i="35"/>
  <c r="E64" i="35" s="1"/>
  <c r="B63" i="35"/>
  <c r="E63" i="35" s="1"/>
  <c r="B62" i="35"/>
  <c r="B61" i="35"/>
  <c r="B60" i="35"/>
  <c r="E60" i="35" s="1"/>
  <c r="B59" i="35"/>
  <c r="E59" i="35" s="1"/>
  <c r="B58" i="35"/>
  <c r="B55" i="35"/>
  <c r="B54" i="35"/>
  <c r="E54" i="35" s="1"/>
  <c r="B53" i="35"/>
  <c r="E53" i="35" s="1"/>
  <c r="B52" i="35"/>
  <c r="B51" i="35"/>
  <c r="B50" i="35"/>
  <c r="E50" i="35" s="1"/>
  <c r="B49" i="35"/>
  <c r="E49" i="35" s="1"/>
  <c r="B48" i="35"/>
  <c r="B47" i="35"/>
  <c r="B46" i="35"/>
  <c r="E46" i="35" s="1"/>
  <c r="B45" i="35"/>
  <c r="E45" i="35" s="1"/>
  <c r="B44" i="35"/>
  <c r="B43" i="35"/>
  <c r="B42" i="35"/>
  <c r="E42" i="35" s="1"/>
  <c r="B41" i="35"/>
  <c r="E41" i="35" s="1"/>
  <c r="B40" i="35"/>
  <c r="B39" i="35"/>
  <c r="B38" i="35"/>
  <c r="E38" i="35" s="1"/>
  <c r="B37" i="35"/>
  <c r="E37" i="35" s="1"/>
  <c r="B36" i="35"/>
  <c r="B35" i="35"/>
  <c r="B34" i="35"/>
  <c r="E34" i="35" s="1"/>
  <c r="B33" i="35"/>
  <c r="E33" i="35" s="1"/>
  <c r="B32" i="35"/>
  <c r="B31" i="35"/>
  <c r="B30" i="35"/>
  <c r="E30" i="35" s="1"/>
  <c r="B29" i="35"/>
  <c r="E29" i="35" s="1"/>
  <c r="B28" i="35"/>
  <c r="B27" i="35"/>
  <c r="B26" i="35"/>
  <c r="E26" i="35" s="1"/>
  <c r="B25" i="35"/>
  <c r="E25" i="35" s="1"/>
  <c r="B24" i="35"/>
  <c r="B23" i="35"/>
  <c r="B22" i="35"/>
  <c r="E22" i="35" s="1"/>
  <c r="B21" i="35"/>
  <c r="E21" i="35" s="1"/>
  <c r="B20" i="35"/>
  <c r="B19" i="35"/>
  <c r="B18" i="35"/>
  <c r="E18" i="35" s="1"/>
  <c r="B17" i="35"/>
  <c r="E17" i="35" s="1"/>
  <c r="B16" i="35"/>
  <c r="B15" i="35"/>
  <c r="B14" i="35"/>
  <c r="E14" i="35" s="1"/>
  <c r="B13" i="35"/>
  <c r="E13" i="35" s="1"/>
  <c r="B12" i="35"/>
  <c r="B11" i="35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D5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10" i="33"/>
  <c r="E110" i="32"/>
  <c r="E109" i="32"/>
  <c r="E108" i="32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D5" i="32"/>
  <c r="B110" i="32"/>
  <c r="B109" i="32"/>
  <c r="B108" i="32"/>
  <c r="B107" i="32"/>
  <c r="B106" i="32"/>
  <c r="B105" i="32"/>
  <c r="B104" i="32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23" i="28"/>
  <c r="B20" i="28"/>
  <c r="B18" i="28"/>
  <c r="B17" i="28"/>
  <c r="B16" i="28"/>
  <c r="B14" i="28"/>
  <c r="B13" i="28"/>
  <c r="B12" i="28"/>
  <c r="B11" i="28"/>
  <c r="B10" i="28"/>
  <c r="B8" i="28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8" i="26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7" i="25"/>
  <c r="B25" i="23"/>
  <c r="B24" i="23"/>
  <c r="B21" i="23"/>
  <c r="B19" i="23"/>
  <c r="B18" i="23"/>
  <c r="B17" i="23"/>
  <c r="B15" i="23"/>
  <c r="B14" i="23"/>
  <c r="B13" i="23"/>
  <c r="B12" i="23"/>
  <c r="B11" i="23"/>
  <c r="B8" i="23"/>
  <c r="B17" i="22"/>
  <c r="B16" i="22"/>
  <c r="B15" i="22"/>
  <c r="B14" i="22"/>
  <c r="B13" i="22"/>
  <c r="B12" i="22"/>
  <c r="B11" i="22"/>
  <c r="B10" i="22"/>
  <c r="B9" i="22"/>
  <c r="B8" i="22"/>
  <c r="B7" i="22"/>
  <c r="B33" i="21"/>
  <c r="B32" i="21"/>
  <c r="B31" i="21"/>
  <c r="B30" i="21"/>
  <c r="B29" i="21"/>
  <c r="B28" i="21"/>
  <c r="B27" i="21"/>
  <c r="B26" i="21"/>
  <c r="B25" i="21"/>
  <c r="B24" i="21"/>
  <c r="B23" i="21"/>
  <c r="B22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12" i="19"/>
  <c r="C12" i="19"/>
  <c r="B12" i="19"/>
  <c r="D11" i="19"/>
  <c r="C11" i="19"/>
  <c r="B11" i="19"/>
  <c r="D10" i="19"/>
  <c r="C10" i="19"/>
  <c r="B10" i="19"/>
  <c r="D9" i="19"/>
  <c r="C9" i="19"/>
  <c r="B9" i="19"/>
  <c r="D8" i="19"/>
  <c r="C8" i="19"/>
  <c r="B8" i="19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25" i="15"/>
  <c r="B24" i="15"/>
  <c r="B21" i="15"/>
  <c r="B19" i="15"/>
  <c r="B18" i="15"/>
  <c r="B17" i="15"/>
  <c r="B15" i="15"/>
  <c r="B14" i="15"/>
  <c r="B13" i="15"/>
  <c r="B12" i="15"/>
  <c r="B11" i="15"/>
  <c r="B8" i="15"/>
  <c r="B8" i="14"/>
  <c r="B9" i="14"/>
  <c r="B10" i="14"/>
  <c r="B11" i="14"/>
  <c r="B12" i="14"/>
  <c r="B13" i="14"/>
  <c r="B14" i="14"/>
  <c r="B15" i="14"/>
  <c r="B16" i="14"/>
  <c r="B17" i="14"/>
  <c r="B7" i="14"/>
  <c r="B9" i="16"/>
  <c r="B10" i="16"/>
  <c r="B11" i="16"/>
  <c r="B12" i="16"/>
  <c r="B13" i="16"/>
  <c r="B14" i="16"/>
  <c r="B15" i="16"/>
  <c r="B16" i="16"/>
  <c r="B17" i="16"/>
  <c r="B18" i="16"/>
  <c r="B19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8" i="16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8" i="2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7" i="1"/>
</calcChain>
</file>

<file path=xl/sharedStrings.xml><?xml version="1.0" encoding="utf-8"?>
<sst xmlns="http://schemas.openxmlformats.org/spreadsheetml/2006/main" count="3890" uniqueCount="1163">
  <si>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</si>
  <si>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</si>
  <si>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</si>
  <si>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</si>
  <si>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</si>
  <si>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</si>
  <si>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</si>
  <si>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</si>
  <si>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</si>
  <si>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</si>
  <si>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</si>
  <si>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</si>
  <si>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</si>
  <si>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</si>
  <si>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</si>
  <si>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</si>
  <si>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</si>
  <si>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</si>
  <si>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</si>
  <si>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</si>
  <si>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</si>
  <si>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</si>
  <si>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</si>
  <si>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</si>
  <si>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</si>
  <si>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</si>
  <si>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</si>
  <si>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</si>
  <si>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</si>
  <si>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</si>
  <si>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</si>
  <si>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</si>
  <si>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</si>
  <si>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</si>
  <si>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</si>
  <si>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</si>
  <si>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</si>
  <si>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</si>
  <si>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</si>
  <si>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</si>
  <si>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</si>
  <si>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</si>
  <si>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</si>
  <si>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</si>
  <si>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</si>
  <si>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</si>
  <si>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</si>
  <si>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</si>
  <si>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</si>
  <si>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</si>
  <si>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</si>
  <si>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</si>
  <si>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</si>
  <si>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</si>
  <si>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</si>
  <si>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</si>
  <si>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</si>
  <si>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</si>
  <si>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</si>
  <si>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</si>
  <si>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</si>
  <si>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</si>
  <si>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</si>
  <si>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</si>
  <si>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</si>
  <si>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</si>
  <si>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</si>
  <si>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</si>
  <si>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</si>
  <si>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</si>
  <si>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</si>
  <si>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</si>
  <si>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</si>
  <si>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</si>
  <si>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</si>
  <si>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</si>
  <si>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</si>
  <si>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</si>
  <si>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</si>
  <si>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</si>
  <si>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</si>
  <si>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</si>
  <si>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</si>
  <si>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</si>
  <si>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</si>
  <si>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</si>
  <si>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</si>
  <si>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</si>
  <si>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</si>
  <si>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</si>
  <si>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</si>
  <si>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</si>
  <si>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</si>
  <si>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</si>
  <si>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</si>
  <si>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</si>
  <si>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</si>
  <si>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</si>
  <si>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</si>
  <si>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</si>
  <si>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</si>
  <si>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</si>
  <si>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</si>
  <si>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</si>
  <si>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</si>
  <si>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</si>
  <si>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</si>
  <si>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</si>
  <si>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</si>
  <si>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</si>
  <si>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</si>
  <si>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</si>
  <si>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</si>
  <si>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</si>
  <si>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</si>
  <si>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</si>
  <si>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</si>
  <si>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</si>
  <si>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</si>
  <si>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</si>
  <si>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</si>
  <si>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</si>
  <si>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</si>
  <si>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</si>
  <si>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</si>
  <si>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</si>
  <si>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</si>
  <si>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</si>
  <si>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</si>
  <si>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</si>
  <si>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</si>
  <si>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</si>
  <si>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</si>
  <si>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</si>
  <si>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</si>
  <si>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</si>
  <si>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</si>
  <si>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</si>
  <si>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</si>
  <si>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</si>
  <si>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</si>
  <si>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</si>
  <si>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</si>
  <si>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</si>
  <si>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</si>
  <si>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</si>
  <si>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</si>
  <si>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</si>
  <si>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</si>
  <si>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</si>
  <si>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</si>
  <si>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</si>
  <si>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</si>
  <si>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</si>
  <si>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</si>
  <si>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</si>
  <si>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</si>
  <si>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</si>
  <si>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</si>
  <si>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</si>
  <si>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</si>
  <si>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</si>
  <si>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</si>
  <si>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</si>
  <si>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</si>
  <si>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</si>
  <si>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</si>
  <si>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</si>
  <si>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</si>
  <si>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</si>
  <si>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</si>
  <si>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</si>
  <si>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</si>
  <si>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</si>
  <si>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</si>
  <si>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</si>
  <si>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</si>
  <si>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</si>
  <si>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</si>
  <si>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</si>
  <si>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</si>
  <si>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</si>
  <si>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</si>
  <si>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</si>
  <si>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</si>
  <si>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</si>
  <si>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</si>
  <si>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</si>
  <si>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</si>
  <si>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</si>
  <si>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</si>
  <si>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</si>
  <si>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</si>
  <si>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</si>
  <si>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</si>
  <si>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</si>
  <si>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</si>
  <si>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</si>
  <si>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</si>
  <si>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</si>
  <si>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</si>
  <si>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</si>
  <si>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</si>
  <si>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</si>
  <si>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</si>
  <si>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</si>
  <si>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</si>
  <si>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</si>
  <si>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</si>
  <si>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</si>
  <si>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</si>
  <si>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</si>
  <si>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</si>
  <si>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</si>
  <si>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</si>
  <si>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</si>
  <si>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</si>
  <si>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</si>
  <si>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</si>
  <si>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</si>
  <si>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</si>
  <si>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</si>
  <si>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</si>
  <si>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</si>
  <si>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</si>
  <si>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</si>
  <si>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</si>
  <si>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</si>
  <si>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</si>
  <si>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</si>
  <si>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</si>
  <si>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</si>
  <si>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</si>
  <si>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</si>
  <si>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</si>
  <si>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</si>
  <si>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</si>
  <si>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</si>
  <si>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</si>
  <si>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</si>
  <si>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</si>
  <si>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</si>
  <si>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</si>
  <si>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</si>
  <si>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</si>
  <si>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</si>
  <si>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</si>
  <si>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</si>
  <si>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</si>
  <si>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</si>
  <si>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</si>
  <si>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</si>
  <si>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</si>
  <si>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</si>
  <si>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</si>
  <si>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</si>
  <si>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</si>
  <si>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</si>
  <si>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</si>
  <si>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</si>
  <si>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</si>
  <si>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</si>
  <si>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</si>
  <si>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</si>
  <si>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</si>
  <si>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</si>
  <si>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</si>
  <si>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</si>
  <si>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</si>
  <si>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</si>
  <si>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</si>
  <si>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</si>
  <si>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</si>
  <si>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</si>
  <si>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</si>
  <si>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</si>
  <si>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</si>
  <si>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</si>
  <si>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</si>
  <si>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</si>
  <si>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</si>
  <si>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</si>
  <si>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</si>
  <si>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</si>
  <si>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</si>
  <si>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</si>
  <si>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</si>
  <si>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</si>
  <si>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</si>
  <si>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</si>
  <si>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</si>
  <si>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</si>
  <si>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</si>
  <si>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</si>
  <si>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</si>
  <si>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</si>
  <si>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</si>
  <si>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</si>
  <si>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</si>
  <si>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</si>
  <si>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</si>
  <si>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</si>
  <si>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</si>
  <si>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</si>
  <si>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</si>
  <si>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</si>
  <si>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</si>
  <si>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</si>
  <si>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</si>
  <si>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</si>
  <si>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</si>
  <si>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</si>
  <si>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</si>
  <si>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</si>
  <si>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</si>
  <si>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</si>
  <si>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</si>
  <si>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</si>
  <si>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</si>
  <si>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</si>
  <si>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</si>
  <si>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</si>
  <si>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</si>
  <si>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</si>
  <si>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</si>
  <si>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</si>
  <si>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</si>
  <si>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</si>
  <si>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</si>
  <si>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</si>
  <si>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</si>
  <si>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</si>
  <si>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</si>
  <si>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</si>
  <si>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</si>
  <si>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</si>
  <si>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</si>
  <si>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</si>
  <si>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</si>
  <si>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</si>
  <si>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</si>
  <si>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</si>
  <si>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</si>
  <si>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</si>
  <si>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</si>
  <si>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</si>
  <si>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</si>
  <si>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</si>
  <si>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</si>
  <si>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</si>
  <si>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</si>
  <si>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</si>
  <si>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</si>
  <si>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</si>
  <si>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</si>
  <si>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</si>
  <si>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</si>
  <si>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</si>
  <si>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</si>
  <si>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</si>
  <si>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</si>
  <si>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</si>
  <si>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</si>
  <si>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</si>
  <si>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</si>
  <si>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</si>
  <si>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</si>
  <si>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</si>
  <si>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</si>
  <si>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</si>
  <si>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</si>
  <si>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</si>
  <si>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</si>
  <si>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</si>
  <si>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</si>
  <si>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</si>
  <si>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</si>
  <si>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</si>
  <si>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</si>
  <si>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</si>
  <si>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</si>
  <si>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</si>
  <si>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</si>
  <si>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</si>
  <si>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</si>
  <si>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</si>
  <si>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</si>
  <si>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</si>
  <si>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</si>
  <si>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</si>
  <si>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</si>
  <si>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</si>
  <si>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</si>
  <si>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</si>
  <si>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</si>
  <si>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</si>
  <si>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</si>
  <si>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</si>
  <si>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</si>
  <si>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</si>
  <si>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</si>
  <si>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</si>
  <si>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</si>
  <si>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</si>
  <si>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Res_RSU_BeY</t>
  </si>
  <si>
    <t>Res_SEh_BeY</t>
  </si>
  <si>
    <t>Res_SEk_BeY</t>
  </si>
  <si>
    <t>Res_ResTot_BeY</t>
  </si>
  <si>
    <t>Res_IndE_BeY</t>
  </si>
  <si>
    <t>Res_Eom_BeY</t>
  </si>
  <si>
    <t>Res_RTv_BeY</t>
  </si>
  <si>
    <t>Res_SAdm_BeY</t>
  </si>
  <si>
    <t>Res_FPTot_BeY</t>
  </si>
  <si>
    <t>Res_PGG_BeY</t>
  </si>
  <si>
    <t>Res_RiU_BeY</t>
  </si>
  <si>
    <t>Res_SDTot_BeY</t>
  </si>
  <si>
    <t>Res_SFR_BeY</t>
  </si>
  <si>
    <t>Res_SGP_BeY</t>
  </si>
  <si>
    <t>Res_GLP_BeY</t>
  </si>
  <si>
    <t>Res_AdmV_BeY</t>
  </si>
  <si>
    <t>Res_AFp_BeY</t>
  </si>
  <si>
    <t>Res_MGd_BeY</t>
  </si>
  <si>
    <t>Res_Okap_BeY</t>
  </si>
  <si>
    <t>Res_Pas_BeY</t>
  </si>
  <si>
    <t>Res_RfSTot_BeY</t>
  </si>
  <si>
    <t>Res_ROA_BeY</t>
  </si>
  <si>
    <t>Res_Rug_BeY</t>
  </si>
  <si>
    <t>Res_SB_BeY</t>
  </si>
  <si>
    <t>Res_SETot_BeY</t>
  </si>
  <si>
    <t>Res_iaTot_BeY</t>
  </si>
  <si>
    <t>Res_IndA_BeY</t>
  </si>
  <si>
    <t>Res_IndT_BeY</t>
  </si>
  <si>
    <t>Res_Kurs_BeY</t>
  </si>
  <si>
    <t>Res_LP_BeY</t>
  </si>
  <si>
    <t>Res_LPTot_BeY</t>
  </si>
  <si>
    <t>Res_SGEh_BeY</t>
  </si>
  <si>
    <t>Res_Oia_BeY</t>
  </si>
  <si>
    <t>Res_Aom_BeY</t>
  </si>
  <si>
    <t>Res_BM_BeY</t>
  </si>
  <si>
    <t>Res_PMTot_BeY</t>
  </si>
  <si>
    <t>Res_DTot_BeY</t>
  </si>
  <si>
    <t>Res_Ekia_BeY</t>
  </si>
  <si>
    <t>Res_Fm_BeY</t>
  </si>
  <si>
    <t>Res_SAF_BeY</t>
  </si>
  <si>
    <t>Res_SEom_BeY</t>
  </si>
  <si>
    <t>Res_SBP_BeY</t>
  </si>
  <si>
    <t>Res_YTot_BeY</t>
  </si>
  <si>
    <t>Res_UbY_BeY</t>
  </si>
  <si>
    <t>Res_SMG_BeY</t>
  </si>
  <si>
    <t>Res_Xind_BeY</t>
  </si>
  <si>
    <t>Res_SRm_BeY</t>
  </si>
  <si>
    <t>Res_SPTot_BeY</t>
  </si>
  <si>
    <t>Res_SPh_BeY</t>
  </si>
  <si>
    <t>Res_SSU_BeY</t>
  </si>
  <si>
    <t>Res_SUE_BeY</t>
  </si>
  <si>
    <t>Res_SPGG_BeY</t>
  </si>
  <si>
    <t>Res_SRTot_BeY</t>
  </si>
  <si>
    <t>Res_Xomk_BeY</t>
  </si>
  <si>
    <t>Res_SFRm_BeY</t>
  </si>
  <si>
    <t>Bal_AkPa_ALTot</t>
  </si>
  <si>
    <t>Bal_AkPa_AkX</t>
  </si>
  <si>
    <t>Bal_AkPa_AkSf</t>
  </si>
  <si>
    <t>Bal_AkPa_AGk</t>
  </si>
  <si>
    <t>Bal_AkPa_OKap</t>
  </si>
  <si>
    <t>Bal_AkPa_ObL</t>
  </si>
  <si>
    <t>Bal_AkPa_AktTot</t>
  </si>
  <si>
    <t>Bal_AkPa_AkXTot</t>
  </si>
  <si>
    <t>Bal_AkPa_LBe</t>
  </si>
  <si>
    <t>Bal_AkPa_invAn</t>
  </si>
  <si>
    <t>Bal_AkPa_iEjd</t>
  </si>
  <si>
    <t>Bal_AkPa_iakTot</t>
  </si>
  <si>
    <t>Bal_AkPa_iakTM</t>
  </si>
  <si>
    <t>Bal_AkPa_HMrp</t>
  </si>
  <si>
    <t>Bal_AkPa_HGTot</t>
  </si>
  <si>
    <t>Bal_AkPa_HFTot</t>
  </si>
  <si>
    <t>Bal_AkPa_HFiTot</t>
  </si>
  <si>
    <t>Bal_AkPa_HBP</t>
  </si>
  <si>
    <t>Bal_AkPa_GY</t>
  </si>
  <si>
    <t>Bal_AkPa_GTv</t>
  </si>
  <si>
    <t>Bal_AkPa_GTot</t>
  </si>
  <si>
    <t>Bal_AkPa_GKre</t>
  </si>
  <si>
    <t>Bal_AkPa_GGf</t>
  </si>
  <si>
    <t>Bal_AkPa_GfTot</t>
  </si>
  <si>
    <t>Bal_AkPa_GfEh</t>
  </si>
  <si>
    <t>Bal_AkPa_GDF</t>
  </si>
  <si>
    <t>Bal_AkPa_FUb</t>
  </si>
  <si>
    <t>Bal_AkPa_FmLi</t>
  </si>
  <si>
    <t>Bal_AkPa_FinTot</t>
  </si>
  <si>
    <t>Bal_AkPa_EkTot</t>
  </si>
  <si>
    <t>Bal_AkPa_EhS</t>
  </si>
  <si>
    <t>Bal_AkPa_invTot</t>
  </si>
  <si>
    <t>Bal_AkPa_Kapa</t>
  </si>
  <si>
    <t>Bal_AkPa_Dm</t>
  </si>
  <si>
    <t>Bal_AkPa_KapAv</t>
  </si>
  <si>
    <t>Bal_AkPa_KapTv</t>
  </si>
  <si>
    <t>Bal_AkPa_AVTot</t>
  </si>
  <si>
    <t>Bal_AkPa_LPTot</t>
  </si>
  <si>
    <t>Bal_AkPa_MATot</t>
  </si>
  <si>
    <t>Bal_AkPa_ASa</t>
  </si>
  <si>
    <t>Bal_AkPa_MrpTot</t>
  </si>
  <si>
    <t>Bal_AkPa_AnLk</t>
  </si>
  <si>
    <t>Bal_AkPa_XG</t>
  </si>
  <si>
    <t>Bal_AkPa_TTv</t>
  </si>
  <si>
    <t>Bal_AkPa_PapTot</t>
  </si>
  <si>
    <t>Bal_AkPa_Sif</t>
  </si>
  <si>
    <t>Bal_AkPa_TFv</t>
  </si>
  <si>
    <t>Bal_AkPa_TrL</t>
  </si>
  <si>
    <t>Bal_AkPa_XHen</t>
  </si>
  <si>
    <t>Bal_AkPa_Xinv</t>
  </si>
  <si>
    <t>Bal_AkPa_TTot</t>
  </si>
  <si>
    <t>Bal_AkPa_PasTot</t>
  </si>
  <si>
    <t>Bal_AkPa_RmS</t>
  </si>
  <si>
    <t>Bal_AkPa_XPap</t>
  </si>
  <si>
    <t>Bal_AkPa_USf</t>
  </si>
  <si>
    <t>Bal_AkPa_TDFTot</t>
  </si>
  <si>
    <t>Bal_AkPa_PUd</t>
  </si>
  <si>
    <t>Bal_AkPa_TFtM</t>
  </si>
  <si>
    <t>Bal_AkPa_XTh</t>
  </si>
  <si>
    <t>Bal_AkPa_Xud</t>
  </si>
  <si>
    <t>Bal_AkPa_ResTot</t>
  </si>
  <si>
    <t>Bal_AkPa_Pap</t>
  </si>
  <si>
    <t>Bal_AkPa_USa</t>
  </si>
  <si>
    <t>Bal_AkPa_Phs</t>
  </si>
  <si>
    <t>Bal_AkPa_OvUn</t>
  </si>
  <si>
    <t>Bal_AkPa_KoBp</t>
  </si>
  <si>
    <t>Bal_AkPa_inBp</t>
  </si>
  <si>
    <t>Bal_AkPa_AnKi</t>
  </si>
  <si>
    <t>Bal_AkPa_AkMB</t>
  </si>
  <si>
    <t>Bal_AkPa_OhL</t>
  </si>
  <si>
    <t>Bal_AkPa_OgL</t>
  </si>
  <si>
    <t>Bal_AkPa_KonG</t>
  </si>
  <si>
    <t>Bal_AkPa_OEm</t>
  </si>
  <si>
    <t>Bal_AkPa_iKre</t>
  </si>
  <si>
    <t>Bal_AkPa_iak</t>
  </si>
  <si>
    <t>Bal_AkPa_Gfx</t>
  </si>
  <si>
    <t>Bal_AkPa_GfPh</t>
  </si>
  <si>
    <t>Bal_AkPa_GfLP</t>
  </si>
  <si>
    <t>Bal_AkPa_Gfdep</t>
  </si>
  <si>
    <t>Bal_AkPa_Gfd</t>
  </si>
  <si>
    <t>Bal_AkPa_GAv</t>
  </si>
  <si>
    <t>Bal_AkPa_Dejd</t>
  </si>
  <si>
    <t>Bal_AkPa_AVUE</t>
  </si>
  <si>
    <t>Bal_AkPa_AVSB</t>
  </si>
  <si>
    <t>Bal_AkPa_MOF</t>
  </si>
  <si>
    <t>Bal_AkPa_UAv</t>
  </si>
  <si>
    <t>Bal_AkPa_TAv</t>
  </si>
  <si>
    <t>Bal_AkPa_XVr</t>
  </si>
  <si>
    <t>Bal_AkPa_UdG</t>
  </si>
  <si>
    <t>Bal_AkPa_TFm</t>
  </si>
  <si>
    <t>Bal_AkPa_VeH</t>
  </si>
  <si>
    <t>Bal_AkPa_PLF</t>
  </si>
  <si>
    <t>Bal_AkPa_RmGp</t>
  </si>
  <si>
    <t>Bal_AkPa_RMrp</t>
  </si>
  <si>
    <t>Bal_AkPa_UTv</t>
  </si>
  <si>
    <t>Bal_AkPa_XH</t>
  </si>
  <si>
    <t>Bal_AkPa_FmS</t>
  </si>
  <si>
    <t>Bal_AkPa_Mi</t>
  </si>
  <si>
    <t>regnper</t>
  </si>
  <si>
    <t>AP Pension Livsforsikringsaktieselskab</t>
  </si>
  <si>
    <t>Danica Pension, Livsforsikringsaktieselskab</t>
  </si>
  <si>
    <t>Forsikrings-Aktieselskabet ALKA Liv II</t>
  </si>
  <si>
    <t>Forsikringsselskabet Alm. Brand Liv og Pension A/S</t>
  </si>
  <si>
    <t>Industriens Pensionsforsikring A/S</t>
  </si>
  <si>
    <t>Norli Pension Livsforsikring A/S</t>
  </si>
  <si>
    <t>PFA PENSION, FORSIKRINGSAKTIESELSKAB.</t>
  </si>
  <si>
    <t>PKA+Pension forsikringsselskab A/S</t>
  </si>
  <si>
    <t>PenSam Liv forsikringsaktieselskab</t>
  </si>
  <si>
    <t>PensionDanmark Pensionsforsikringsaktieselskab</t>
  </si>
  <si>
    <t>Skandia Link Livsforsikring A/S</t>
  </si>
  <si>
    <t>Topdanmark Livsforsikring A/S</t>
  </si>
  <si>
    <t>Tryg Livsforsikring A/S</t>
  </si>
  <si>
    <t>Arkitekternes Pensionskasse</t>
  </si>
  <si>
    <t>LÆGERNES PENSION - pensionskassen for læger</t>
  </si>
  <si>
    <t>MP PENSION - PENSIONSKASSEN FOR MAGISTRE &amp; PSYKOLOGER</t>
  </si>
  <si>
    <t>PENSIONSKASSEN FOR SOCIALRÅDGIVERE , SOCIALPÆDAGOGER OG KONTORPERSONALE</t>
  </si>
  <si>
    <t>Pensionskassen PenSam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</si>
  <si>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</si>
  <si>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</si>
  <si>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</si>
  <si>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</si>
  <si>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</si>
  <si>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</si>
  <si>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</si>
  <si>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</si>
  <si>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</si>
  <si>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</si>
  <si>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</si>
  <si>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</si>
  <si>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</si>
  <si>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</si>
  <si>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</si>
  <si>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</si>
  <si>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</si>
  <si>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</si>
  <si>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</si>
  <si>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</si>
  <si>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</si>
  <si>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</si>
  <si>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</si>
  <si>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</si>
  <si>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</si>
  <si>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</si>
  <si>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</si>
  <si>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</si>
  <si>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</si>
  <si>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</si>
  <si>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</si>
  <si>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</si>
  <si>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</si>
  <si>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</si>
  <si>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</si>
  <si>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</si>
  <si>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</si>
  <si>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</si>
  <si>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</si>
  <si>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</si>
  <si>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</si>
  <si>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</si>
  <si>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</si>
  <si>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</si>
  <si>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</si>
  <si>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</si>
  <si>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</si>
  <si>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</si>
  <si>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</si>
  <si>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</si>
  <si>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</si>
  <si>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</si>
  <si>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</si>
  <si>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</si>
  <si>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</si>
  <si>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</si>
  <si>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</si>
  <si>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</si>
  <si>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</si>
  <si>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</si>
  <si>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</si>
  <si>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</si>
  <si>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</si>
  <si>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</si>
  <si>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</si>
  <si>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</si>
  <si>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</si>
  <si>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</si>
  <si>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</si>
  <si>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</si>
  <si>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</si>
  <si>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</si>
  <si>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</si>
  <si>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</si>
  <si>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</si>
  <si>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</si>
  <si>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</si>
  <si>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</si>
  <si>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</si>
  <si>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</si>
  <si>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</si>
  <si>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</si>
  <si>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</si>
  <si>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</si>
  <si>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</si>
  <si>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</si>
  <si>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</si>
  <si>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</si>
  <si>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</si>
  <si>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</si>
  <si>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</si>
  <si>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</si>
  <si>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</si>
  <si>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</si>
  <si>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</si>
  <si>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</si>
  <si>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</si>
  <si>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</si>
  <si>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</si>
  <si>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</si>
  <si>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</si>
  <si>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</si>
  <si>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</si>
  <si>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</si>
  <si>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</si>
  <si>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</si>
  <si>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</si>
  <si>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</si>
  <si>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</si>
  <si>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</si>
  <si>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</si>
  <si>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</si>
  <si>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</si>
  <si>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</si>
  <si>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</si>
  <si>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</si>
  <si>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</si>
  <si>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</si>
  <si>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</si>
  <si>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</si>
  <si>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</si>
  <si>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</si>
  <si>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</si>
  <si>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</si>
  <si>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</si>
  <si>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</si>
  <si>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</si>
  <si>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</si>
  <si>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</si>
  <si>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</si>
  <si>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</si>
  <si>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</si>
  <si>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</si>
  <si>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</si>
  <si>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</si>
  <si>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</si>
  <si>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</si>
  <si>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</si>
  <si>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</si>
  <si>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</si>
  <si>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</si>
  <si>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</si>
  <si>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</si>
  <si>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</si>
  <si>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</si>
  <si>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</si>
  <si>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</si>
  <si>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</si>
  <si>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</si>
  <si>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</si>
  <si>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</si>
  <si>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</si>
  <si>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</si>
  <si>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</si>
  <si>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</si>
  <si>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</si>
  <si>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</si>
  <si>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</si>
  <si>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</si>
  <si>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</si>
  <si>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</si>
  <si>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</si>
  <si>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</si>
  <si>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</si>
  <si>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</si>
  <si>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</si>
  <si>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</si>
  <si>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</si>
  <si>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</si>
  <si>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</si>
  <si>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</si>
  <si>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</si>
  <si>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</si>
  <si>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</si>
  <si>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</si>
  <si>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</si>
  <si>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</si>
  <si>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</si>
  <si>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</si>
  <si>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</si>
  <si>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</si>
  <si>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</si>
  <si>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</si>
  <si>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</si>
  <si>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</si>
  <si>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</si>
  <si>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</si>
  <si>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</si>
  <si>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</si>
  <si>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</si>
  <si>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</si>
  <si>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</si>
  <si>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</si>
  <si>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</si>
  <si>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</si>
  <si>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</si>
  <si>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</si>
  <si>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</si>
  <si>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</si>
  <si>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</si>
  <si>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</si>
  <si>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</si>
  <si>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</si>
  <si>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</si>
  <si>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</si>
  <si>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</si>
  <si>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</si>
  <si>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</si>
  <si>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</si>
  <si>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</si>
  <si>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</si>
  <si>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</si>
  <si>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</si>
  <si>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</si>
  <si>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</si>
  <si>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</si>
  <si>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</si>
  <si>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</si>
  <si>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</si>
  <si>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</si>
  <si>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</si>
  <si>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</si>
  <si>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</si>
  <si>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</si>
  <si>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</si>
  <si>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</si>
  <si>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</si>
  <si>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</si>
  <si>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</si>
  <si>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</si>
  <si>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</si>
  <si>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</si>
  <si>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</si>
  <si>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</si>
  <si>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</si>
  <si>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</si>
  <si>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</si>
  <si>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</si>
  <si>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</si>
  <si>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</si>
  <si>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</si>
  <si>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</si>
  <si>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</si>
  <si>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</si>
  <si>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</si>
  <si>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</si>
  <si>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</si>
  <si>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</si>
  <si>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</si>
  <si>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</si>
  <si>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</si>
  <si>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</si>
  <si>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</si>
  <si>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</si>
  <si>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</si>
  <si>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</si>
  <si>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</si>
  <si>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</si>
  <si>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</si>
  <si>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</si>
  <si>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</si>
  <si>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</si>
  <si>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</si>
  <si>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</si>
  <si>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</si>
  <si>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</si>
  <si>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</si>
  <si>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</si>
  <si>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</si>
  <si>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</si>
  <si>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</si>
  <si>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</si>
  <si>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</si>
  <si>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</si>
  <si>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</si>
  <si>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</si>
  <si>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</si>
  <si>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</si>
  <si>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</si>
  <si>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</si>
  <si>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</si>
  <si>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</si>
  <si>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</si>
  <si>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</si>
  <si>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</si>
  <si>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</si>
  <si>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</si>
  <si>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</si>
  <si>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</si>
  <si>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</si>
  <si>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</si>
  <si>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</si>
  <si>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</si>
  <si>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</si>
  <si>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</si>
  <si>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</si>
  <si>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</si>
  <si>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</si>
  <si>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</si>
  <si>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</si>
  <si>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</si>
  <si>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</si>
  <si>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</si>
  <si>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</si>
  <si>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</si>
  <si>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</si>
  <si>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</si>
  <si>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</si>
  <si>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</si>
  <si>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</si>
  <si>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</si>
  <si>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</si>
  <si>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</si>
  <si>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</si>
  <si>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</si>
  <si>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</si>
  <si>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</si>
  <si>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</si>
  <si>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</si>
  <si>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</si>
  <si>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</si>
  <si>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</si>
  <si>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</si>
  <si>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</si>
  <si>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</si>
  <si>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</si>
  <si>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</si>
  <si>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</si>
  <si>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</si>
  <si>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</si>
  <si>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</si>
  <si>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</si>
  <si>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</si>
  <si>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</si>
  <si>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</si>
  <si>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</si>
  <si>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</si>
  <si>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</si>
  <si>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</si>
  <si>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</si>
  <si>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</si>
  <si>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</si>
  <si>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</si>
  <si>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</si>
  <si>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</si>
  <si>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</si>
  <si>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</si>
  <si>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</si>
  <si>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</si>
  <si>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</si>
  <si>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</si>
  <si>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</si>
  <si>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</si>
  <si>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</si>
  <si>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</si>
  <si>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</si>
  <si>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</si>
  <si>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</si>
  <si>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</si>
  <si>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</si>
  <si>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</si>
  <si>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</si>
  <si>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</si>
  <si>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</si>
  <si>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</si>
  <si>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</si>
  <si>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</si>
  <si>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</si>
  <si>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</si>
  <si>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</si>
  <si>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</si>
  <si>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</si>
  <si>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</si>
  <si>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</si>
  <si>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</si>
  <si>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</si>
  <si>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</si>
  <si>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</si>
  <si>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</si>
  <si>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</si>
  <si>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</si>
  <si>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</si>
  <si>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</si>
  <si>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</si>
  <si>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</si>
  <si>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</si>
  <si>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</si>
  <si>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</si>
  <si>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</si>
  <si>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</si>
  <si>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</si>
  <si>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</si>
  <si>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</si>
  <si>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</si>
  <si>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</si>
  <si>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</si>
  <si>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</si>
  <si>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</si>
  <si>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</si>
  <si>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</si>
  <si>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</si>
  <si>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</si>
  <si>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</si>
  <si>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</si>
  <si>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</si>
  <si>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</si>
  <si>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</si>
  <si>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</si>
  <si>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</si>
  <si>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</si>
  <si>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</si>
  <si>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</si>
  <si>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</si>
  <si>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</si>
  <si>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</si>
  <si>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</si>
  <si>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</si>
  <si>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</si>
  <si>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</si>
  <si>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</si>
  <si>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</si>
  <si>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</si>
  <si>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</si>
  <si>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</si>
  <si>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</si>
  <si>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</si>
  <si>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</si>
  <si>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</si>
  <si>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</si>
  <si>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</si>
  <si>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</si>
  <si>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</si>
  <si>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</si>
  <si>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</si>
  <si>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</si>
  <si>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</si>
  <si>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</si>
  <si>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</si>
  <si>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</si>
  <si>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</si>
  <si>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</si>
  <si>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</si>
  <si>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</si>
  <si>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</si>
  <si>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</si>
  <si>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</si>
  <si>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</si>
  <si>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</si>
  <si>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</si>
  <si>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</si>
  <si>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</si>
  <si>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</si>
  <si>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</si>
  <si>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</si>
  <si>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</si>
  <si>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</si>
  <si>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</si>
  <si>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</si>
  <si>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</si>
  <si>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</si>
  <si>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</si>
  <si>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</si>
  <si>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</si>
  <si>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</si>
  <si>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</si>
  <si>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</si>
  <si>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</si>
  <si>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</si>
  <si>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</si>
  <si>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</si>
  <si>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</si>
  <si>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</si>
  <si>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</si>
  <si>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</si>
  <si>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</si>
  <si>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</si>
  <si>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</si>
  <si>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</si>
  <si>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</si>
  <si>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</si>
  <si>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</si>
  <si>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</si>
  <si>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</si>
  <si>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</si>
  <si>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</si>
  <si>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</si>
  <si>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</si>
  <si>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</si>
  <si>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</si>
  <si>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</si>
  <si>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</si>
  <si>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</si>
  <si>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</si>
  <si>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Kapitel 6 - Fortegnelser  </t>
  </si>
  <si>
    <t>Aktuarer i henhold til § 108, stk. 7, i lov om finansiel virksomhed</t>
  </si>
  <si>
    <t>Aktuarer i henhold til § 26 i lov om tilsyn med firmapensionskasser</t>
  </si>
  <si>
    <t>Tabel 6.1</t>
  </si>
  <si>
    <t>Tabel 6.2</t>
  </si>
  <si>
    <t>Kapitel 7 - Register</t>
  </si>
  <si>
    <t>Bilag 7.1</t>
  </si>
  <si>
    <t>Register over livsforsikringsselskaber, tværgående pensionskasser og firmapensionskasser</t>
  </si>
  <si>
    <t>Livsforsikringsselskaber</t>
  </si>
  <si>
    <t>Bo Søndergaard</t>
  </si>
  <si>
    <t>Jesper Brohus</t>
  </si>
  <si>
    <t>Charlotte Markussen</t>
  </si>
  <si>
    <t>Per Myglegård Andersen</t>
  </si>
  <si>
    <t>Jens-Peder Vinkler</t>
  </si>
  <si>
    <t>Peter Holm Nielsen</t>
  </si>
  <si>
    <t>Tværgående pensionskasser</t>
  </si>
  <si>
    <t>David Melchior</t>
  </si>
  <si>
    <t>Frank Cederbye</t>
  </si>
  <si>
    <t>Merete Lykke Rasmussen</t>
  </si>
  <si>
    <t>Søren Andersen</t>
  </si>
  <si>
    <t>Carsten Niemann</t>
  </si>
  <si>
    <t>Cerestar Scandinavia's Pensionskasse</t>
  </si>
  <si>
    <t>Ford Motor Company's Pensionskasse</t>
  </si>
  <si>
    <t>Kreditforeningen Danmarks Pensionsafviklingskasse</t>
  </si>
  <si>
    <t>Københavns Havns Pensionskasse</t>
  </si>
  <si>
    <t>Nykredits Afviklingspensionskasse</t>
  </si>
  <si>
    <t>Pensionskassen for direktører i nogle med Sparekassen Bikuben fusionerede sparekasser</t>
  </si>
  <si>
    <t>Pensionskassen for Direktører i Sparekassen SDS (under afvikling)</t>
  </si>
  <si>
    <t>Pensionskassen under Alm. Brand A/S (Pensionsafviklingskasse)</t>
  </si>
  <si>
    <t>Peter Melchior</t>
  </si>
  <si>
    <t>TDC Pensionskasse</t>
  </si>
  <si>
    <t>Mogens Andersen</t>
  </si>
  <si>
    <t>Jens Muff Wissing</t>
  </si>
  <si>
    <t>Steen Ragn</t>
  </si>
  <si>
    <t>Nicolai Jonas Maltesen</t>
  </si>
  <si>
    <t>PFA Pension, Forsikringsaktieselskab</t>
  </si>
  <si>
    <t>Lægernes Pension - pensionskassen for læger</t>
  </si>
  <si>
    <t>Danmarks Nationalbanks Pensionskasse under afvikling</t>
  </si>
  <si>
    <t>Danske Banks pensionskasse for førtidspensionister</t>
  </si>
  <si>
    <t>IBM Pensionsfond (pensionskasse)</t>
  </si>
  <si>
    <t>Pensionsafviklingskassen for Købstædernes almindelige Brandforsikring</t>
  </si>
  <si>
    <t>SAS Pilot &amp; Navigatør Pensionskasse</t>
  </si>
  <si>
    <t>Lasse Geert jensen</t>
  </si>
  <si>
    <t>Pensionskasser</t>
  </si>
  <si>
    <t>Firmapensionskasser</t>
  </si>
  <si>
    <t>CVR-nr.</t>
  </si>
  <si>
    <t>Anm.: Grønlandske selskaber indgår ikke i ovenstående bilag samt i statistikkerne</t>
  </si>
  <si>
    <t>Pædagogernes Pension - pensionskassen for pædagoger</t>
  </si>
  <si>
    <t>LÆRERNES PENSION, FORSIKRINGSAKTIESELSKAB</t>
  </si>
  <si>
    <t>SAMPENSION LIVSFORSIKRING A/S</t>
  </si>
  <si>
    <t>Lærernes Pension, Forsikringsaktieselskab</t>
  </si>
  <si>
    <t>MP Pension - Pensionskassen for magistre &amp; psykologer</t>
  </si>
  <si>
    <t>Pensionskassen for socialrådgivere, socialpædagoger og kontorpersonale</t>
  </si>
  <si>
    <t>Pensionskassen for funktionærer ansat i Roskilde Sparekasse (afviklingskasse)</t>
  </si>
  <si>
    <t>Pensionskassen for tjenestemænd i det Classenske Fideicommis (afviklingskasse)</t>
  </si>
  <si>
    <t>Xerox pensionskasse under afvikling</t>
  </si>
  <si>
    <t>Line Orbán Dahlbæk</t>
  </si>
  <si>
    <t>Velliv, Pension &amp; Livsforsikring A/S</t>
  </si>
  <si>
    <t>Anders Pilegaard Håkonsson</t>
  </si>
  <si>
    <t>Lph_LhP_pTot</t>
  </si>
  <si>
    <t>Lph_FmP_pTot</t>
  </si>
  <si>
    <t>Lph_FHTot_pTot</t>
  </si>
  <si>
    <t>Lph_KBP_pTot</t>
  </si>
  <si>
    <t>Lph_VrP_pTot</t>
  </si>
  <si>
    <t>Lph_RHP_pTot</t>
  </si>
  <si>
    <t>Lph_BM_pTot</t>
  </si>
  <si>
    <t>Lph_TiAk_pTot</t>
  </si>
  <si>
    <t>Lph_FPy_pTot</t>
  </si>
  <si>
    <t>Lph_TiOm_pTot</t>
  </si>
  <si>
    <t>Lph_TiRi_pTot</t>
  </si>
  <si>
    <t>Lph_Rhx_pTot</t>
  </si>
  <si>
    <t>Lph_RHU_pTot</t>
  </si>
  <si>
    <t>Lph_VrU_pTot</t>
  </si>
  <si>
    <t>Lph_BPu_pTot</t>
  </si>
  <si>
    <t>Lph_FpHTot_pTot</t>
  </si>
  <si>
    <t>Lph_FmU_pTot</t>
  </si>
  <si>
    <t>Lph_LPU_pTot</t>
  </si>
  <si>
    <t>Lph_Fphx_pTot</t>
  </si>
  <si>
    <t>Regnr</t>
  </si>
  <si>
    <t>Reportername</t>
  </si>
  <si>
    <t>Lph_Prx_pTot</t>
  </si>
  <si>
    <t>PENSIONSKASSEN FOR FUNKTIONÆRER ANSAT I ROSKILDE SPAREKASSE (AFVIKLINGSKASSE)</t>
  </si>
  <si>
    <t>XEROX PENSIONSKASSE UNDER AFVIKLING</t>
  </si>
  <si>
    <t>Lodspensionskassen (Afviklingskasse)</t>
  </si>
  <si>
    <t>PENSIONSKASSEN FOR TJENESTEMÆND I DET CLASSENSKE FIDEICOMMIS (AFVIKLINGSKASSE)</t>
  </si>
  <si>
    <t>P+, Pensionskassen for Akademikere</t>
  </si>
  <si>
    <t>Tabel 6.1 Fortegnelse pr. 31. december 2019 over aktuarer ansat i henhold til § 108, stk. 7 i lov om finansiel virksomhed</t>
  </si>
  <si>
    <t>Nils Bo Normann Rasmussen</t>
  </si>
  <si>
    <t>Livsforsikringsselskaber: Statistisk materiale 2019</t>
  </si>
  <si>
    <t>Peter Fledelius</t>
  </si>
  <si>
    <t>Tabel 6.2 Fortegnelse pr. 31. december 2019 over aktuarer antaget i henhold til § 35 i lov om firmapensionskasser</t>
  </si>
  <si>
    <t>Rikke Sylow Francis</t>
  </si>
  <si>
    <t>Michael Vogelius</t>
  </si>
  <si>
    <t>Peter Andersen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</si>
</sst>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sz val="10"/>
      <name val="Verdana"/>
      <family val="2"/>
    </font>
    <font>
      <b/>
      <sz val="16"/>
      <color rgb="FF990000"/>
      <name val="Constantia"/>
      <family val="1"/>
    </font>
    <font>
      <b/>
      <sz val="8"/>
      <name val="Verdana"/>
      <family val="2"/>
    </font>
    <font>
      <i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</font>
    <font>
      <b/>
      <sz val="24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rgb="FF990000"/>
      <name val="Calibri"/>
      <family val="2"/>
    </font>
    <font>
      <sz val="10.5"/>
      <color rgb="FF000000"/>
      <name val="Arial"/>
      <family val="2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0.5"/>
      <color theme="1"/>
      <name val="Arial"/>
      <family val="2"/>
    </font>
    <font>
      <i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5">
    <xf numFmtId="0" fontId="0" fillId="0" borderId="0"/>
    <xf numFmtId="0" fontId="3" fillId="4" borderId="2">
      <alignment horizontal="left" vertical="center" wrapText="1"/>
    </xf>
    <xf numFmtId="0" fontId="4" fillId="4" borderId="2">
      <alignment horizontal="left" vertical="center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4" borderId="2" xfId="1">
      <alignment horizontal="left" vertical="center" wrapText="1"/>
    </xf>
    <xf numFmtId="3" fontId="0" fillId="0" borderId="0" xfId="0" applyNumberFormat="1"/>
    <xf numFmtId="0" fontId="0" fillId="0" borderId="0" xfId="0"/>
    <xf numFmtId="0" fontId="0" fillId="5" borderId="0" xfId="0" applyFill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quotePrefix="1"/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6" borderId="0" xfId="0" applyFill="1"/>
    <xf numFmtId="0" fontId="9" fillId="6" borderId="0" xfId="0" applyNumberFormat="1" applyFont="1" applyFill="1" applyAlignment="1"/>
    <xf numFmtId="0" fontId="9" fillId="0" borderId="0" xfId="0" applyNumberFormat="1" applyFont="1" applyAlignment="1"/>
    <xf numFmtId="0" fontId="0" fillId="0" borderId="0" xfId="0" applyAlignment="1"/>
    <xf numFmtId="3" fontId="10" fillId="6" borderId="0" xfId="0" applyNumberFormat="1" applyFont="1" applyFill="1" applyAlignment="1"/>
    <xf numFmtId="3" fontId="10" fillId="0" borderId="0" xfId="0" applyNumberFormat="1" applyFont="1" applyAlignment="1"/>
    <xf numFmtId="3" fontId="11" fillId="6" borderId="0" xfId="0" applyNumberFormat="1" applyFont="1" applyFill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3" fontId="12" fillId="6" borderId="0" xfId="0" applyNumberFormat="1" applyFont="1" applyFill="1" applyAlignment="1">
      <alignment wrapText="1"/>
    </xf>
    <xf numFmtId="3" fontId="12" fillId="0" borderId="0" xfId="0" applyNumberFormat="1" applyFont="1" applyAlignment="1">
      <alignment wrapText="1"/>
    </xf>
    <xf numFmtId="0" fontId="0" fillId="0" borderId="0" xfId="0"/>
    <xf numFmtId="0" fontId="6" fillId="6" borderId="1" xfId="0" applyFont="1" applyFill="1" applyBorder="1" applyAlignment="1">
      <alignment horizontal="center"/>
    </xf>
    <xf numFmtId="0" fontId="14" fillId="7" borderId="0" xfId="0" applyFont="1" applyFill="1" applyBorder="1"/>
    <xf numFmtId="0" fontId="15" fillId="7" borderId="0" xfId="0" applyFont="1" applyFill="1" applyBorder="1"/>
    <xf numFmtId="0" fontId="9" fillId="8" borderId="0" xfId="0" applyFont="1" applyFill="1" applyBorder="1"/>
    <xf numFmtId="0" fontId="14" fillId="8" borderId="0" xfId="0" applyFont="1" applyFill="1" applyBorder="1"/>
    <xf numFmtId="0" fontId="16" fillId="8" borderId="0" xfId="0" applyFont="1" applyFill="1" applyBorder="1" applyAlignment="1">
      <alignment horizontal="right" vertical="center"/>
    </xf>
    <xf numFmtId="0" fontId="18" fillId="8" borderId="0" xfId="3" applyFont="1" applyFill="1" applyBorder="1" applyAlignment="1" applyProtection="1"/>
    <xf numFmtId="3" fontId="0" fillId="0" borderId="1" xfId="0" applyNumberFormat="1" applyBorder="1" applyAlignment="1">
      <alignment horizontal="right" vertical="center" indent="5"/>
    </xf>
    <xf numFmtId="0" fontId="17" fillId="3" borderId="0" xfId="3" applyFill="1" applyAlignment="1" applyProtection="1"/>
    <xf numFmtId="0" fontId="19" fillId="3" borderId="0" xfId="0" applyFont="1" applyFill="1"/>
    <xf numFmtId="0" fontId="0" fillId="6" borderId="0" xfId="0" applyFill="1" applyBorder="1"/>
    <xf numFmtId="0" fontId="9" fillId="6" borderId="0" xfId="0" applyFont="1" applyFill="1" applyBorder="1"/>
    <xf numFmtId="0" fontId="21" fillId="6" borderId="0" xfId="0" applyFont="1" applyFill="1" applyBorder="1"/>
    <xf numFmtId="0" fontId="22" fillId="6" borderId="0" xfId="0" applyFont="1" applyFill="1" applyBorder="1"/>
    <xf numFmtId="0" fontId="22" fillId="6" borderId="0" xfId="0" applyFont="1" applyFill="1" applyBorder="1" applyAlignment="1">
      <alignment vertical="top" wrapText="1"/>
    </xf>
    <xf numFmtId="0" fontId="22" fillId="6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/>
    <xf numFmtId="0" fontId="2" fillId="3" borderId="1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0" fillId="0" borderId="0" xfId="0" applyNumberFormat="1"/>
    <xf numFmtId="49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/>
    <xf numFmtId="1" fontId="0" fillId="0" borderId="0" xfId="0" applyNumberFormat="1"/>
    <xf numFmtId="1" fontId="0" fillId="0" borderId="0" xfId="0" applyNumberFormat="1" applyAlignmen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0" fillId="6" borderId="0" xfId="0" applyFill="1"/>
    <xf numFmtId="0" fontId="22" fillId="6" borderId="0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/>
    <xf numFmtId="0" fontId="1" fillId="3" borderId="1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4" borderId="2" xfId="1">
      <alignment horizontal="left" vertical="center" wrapText="1"/>
    </xf>
    <xf numFmtId="0" fontId="17" fillId="0" borderId="0" xfId="3" applyAlignment="1" applyProtection="1"/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4" borderId="6" xfId="1" applyBorder="1">
      <alignment horizontal="left" vertical="center" wrapText="1"/>
    </xf>
    <xf numFmtId="0" fontId="3" fillId="4" borderId="4" xfId="1" applyBorder="1">
      <alignment horizontal="left" vertical="center" wrapText="1"/>
    </xf>
    <xf numFmtId="0" fontId="3" fillId="4" borderId="7" xfId="1" applyBorder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/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</cellXfs>
  <cellStyles count="5">
    <cellStyle name="F-TableDescription" xfId="1"/>
    <cellStyle name="F-Title" xfId="2"/>
    <cellStyle name="Link" xfId="3" builtinId="8"/>
    <cellStyle name="Link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9"/>
  <sheetViews>
    <sheetView showGridLines="0" tabSelected="1" workbookViewId="0"/>
  </sheetViews>
  <sheetFormatPr defaultColWidth="0" defaultRowHeight="15" zeroHeight="1" x14ac:dyDescent="0.25"/>
  <cols>
    <col min="1" max="1" width="2.7109375" customWidth="1"/>
    <col min="2" max="2" width="9.140625" customWidth="1"/>
    <col min="3" max="3" width="9.140625" style="37" customWidth="1"/>
    <col min="4" max="4" width="94.5703125" bestFit="1" customWidth="1"/>
    <col min="5" max="5" width="3.85546875" customWidth="1"/>
    <col min="6" max="16384" width="9.140625" hidden="1"/>
  </cols>
  <sheetData>
    <row r="1" spans="2:4" x14ac:dyDescent="0.25">
      <c r="B1" s="39"/>
      <c r="C1" s="39"/>
      <c r="D1" s="39"/>
    </row>
    <row r="2" spans="2:4" x14ac:dyDescent="0.25">
      <c r="B2" s="39"/>
      <c r="C2" s="39"/>
      <c r="D2" s="39"/>
    </row>
    <row r="3" spans="2:4" x14ac:dyDescent="0.25">
      <c r="B3" s="39"/>
      <c r="C3" s="39"/>
      <c r="D3" s="39"/>
    </row>
    <row r="4" spans="2:4" x14ac:dyDescent="0.25">
      <c r="B4" s="39"/>
      <c r="C4" s="39"/>
      <c r="D4" s="39"/>
    </row>
    <row r="5" spans="2:4" x14ac:dyDescent="0.25">
      <c r="B5" s="39"/>
      <c r="C5" s="39"/>
      <c r="D5" s="39"/>
    </row>
    <row r="6" spans="2:4" ht="31.5" x14ac:dyDescent="0.5">
      <c r="B6" s="40" t="s">
        <v>1157</v>
      </c>
      <c r="C6" s="40"/>
      <c r="D6" s="39"/>
    </row>
    <row r="7" spans="2:4" ht="11.25" customHeight="1" x14ac:dyDescent="0.25">
      <c r="B7" s="39"/>
      <c r="C7" s="39"/>
      <c r="D7" s="39"/>
    </row>
    <row r="8" spans="2:4" ht="21" x14ac:dyDescent="0.35">
      <c r="B8" s="41" t="s">
        <v>1020</v>
      </c>
      <c r="C8" s="41"/>
      <c r="D8" s="42"/>
    </row>
    <row r="9" spans="2:4" x14ac:dyDescent="0.25">
      <c r="B9" s="43" t="s">
        <v>1021</v>
      </c>
      <c r="C9" s="46" t="s">
        <v>1026</v>
      </c>
      <c r="D9" s="47" t="s">
        <v>1034</v>
      </c>
    </row>
    <row r="10" spans="2:4" x14ac:dyDescent="0.25">
      <c r="B10" s="43" t="s">
        <v>1021</v>
      </c>
      <c r="C10" s="46" t="s">
        <v>1027</v>
      </c>
      <c r="D10" s="47" t="s">
        <v>1035</v>
      </c>
    </row>
    <row r="11" spans="2:4" x14ac:dyDescent="0.25">
      <c r="B11" s="43" t="s">
        <v>1021</v>
      </c>
      <c r="C11" s="46" t="s">
        <v>1028</v>
      </c>
      <c r="D11" s="47" t="s">
        <v>1036</v>
      </c>
    </row>
    <row r="12" spans="2:4" x14ac:dyDescent="0.25">
      <c r="B12" s="43" t="s">
        <v>1021</v>
      </c>
      <c r="C12" s="46" t="s">
        <v>1029</v>
      </c>
      <c r="D12" s="47" t="s">
        <v>1037</v>
      </c>
    </row>
    <row r="13" spans="2:4" x14ac:dyDescent="0.25">
      <c r="B13" s="43" t="s">
        <v>1021</v>
      </c>
      <c r="C13" s="46" t="s">
        <v>1030</v>
      </c>
      <c r="D13" s="47" t="s">
        <v>1038</v>
      </c>
    </row>
    <row r="14" spans="2:4" x14ac:dyDescent="0.25">
      <c r="B14" s="43" t="s">
        <v>1021</v>
      </c>
      <c r="C14" s="46" t="s">
        <v>1031</v>
      </c>
      <c r="D14" s="47" t="s">
        <v>1039</v>
      </c>
    </row>
    <row r="15" spans="2:4" x14ac:dyDescent="0.25">
      <c r="B15" s="43" t="s">
        <v>1021</v>
      </c>
      <c r="C15" s="46" t="s">
        <v>1032</v>
      </c>
      <c r="D15" s="47" t="s">
        <v>712</v>
      </c>
    </row>
    <row r="16" spans="2:4" x14ac:dyDescent="0.25">
      <c r="B16" s="43" t="s">
        <v>1021</v>
      </c>
      <c r="C16" s="46" t="s">
        <v>1033</v>
      </c>
      <c r="D16" s="47" t="s">
        <v>1041</v>
      </c>
    </row>
    <row r="17" spans="2:4" x14ac:dyDescent="0.25">
      <c r="B17" s="42"/>
      <c r="C17" s="42"/>
      <c r="D17" s="42"/>
    </row>
    <row r="18" spans="2:4" ht="21" x14ac:dyDescent="0.35">
      <c r="B18" s="41" t="s">
        <v>1022</v>
      </c>
      <c r="C18" s="41"/>
      <c r="D18" s="42"/>
    </row>
    <row r="19" spans="2:4" x14ac:dyDescent="0.25">
      <c r="B19" s="43" t="s">
        <v>1021</v>
      </c>
      <c r="C19" s="46" t="s">
        <v>1042</v>
      </c>
      <c r="D19" s="47" t="s">
        <v>1034</v>
      </c>
    </row>
    <row r="20" spans="2:4" x14ac:dyDescent="0.25">
      <c r="B20" s="43" t="s">
        <v>1021</v>
      </c>
      <c r="C20" s="46" t="s">
        <v>1043</v>
      </c>
      <c r="D20" s="47" t="s">
        <v>1035</v>
      </c>
    </row>
    <row r="21" spans="2:4" x14ac:dyDescent="0.25">
      <c r="B21" s="43" t="s">
        <v>1021</v>
      </c>
      <c r="C21" s="46" t="s">
        <v>1044</v>
      </c>
      <c r="D21" s="47" t="s">
        <v>1050</v>
      </c>
    </row>
    <row r="22" spans="2:4" x14ac:dyDescent="0.25">
      <c r="B22" s="43" t="s">
        <v>1021</v>
      </c>
      <c r="C22" s="46" t="s">
        <v>1045</v>
      </c>
      <c r="D22" s="47" t="s">
        <v>1037</v>
      </c>
    </row>
    <row r="23" spans="2:4" x14ac:dyDescent="0.25">
      <c r="B23" s="43" t="s">
        <v>1021</v>
      </c>
      <c r="C23" s="46" t="s">
        <v>1046</v>
      </c>
      <c r="D23" s="47" t="s">
        <v>1038</v>
      </c>
    </row>
    <row r="24" spans="2:4" x14ac:dyDescent="0.25">
      <c r="B24" s="43" t="s">
        <v>1021</v>
      </c>
      <c r="C24" s="46" t="s">
        <v>1047</v>
      </c>
      <c r="D24" s="47" t="s">
        <v>1051</v>
      </c>
    </row>
    <row r="25" spans="2:4" x14ac:dyDescent="0.25">
      <c r="B25" s="43" t="s">
        <v>1021</v>
      </c>
      <c r="C25" s="46" t="s">
        <v>1048</v>
      </c>
      <c r="D25" s="47" t="s">
        <v>712</v>
      </c>
    </row>
    <row r="26" spans="2:4" x14ac:dyDescent="0.25">
      <c r="B26" s="43" t="s">
        <v>1021</v>
      </c>
      <c r="C26" s="46" t="s">
        <v>1049</v>
      </c>
      <c r="D26" s="47" t="s">
        <v>1052</v>
      </c>
    </row>
    <row r="27" spans="2:4" x14ac:dyDescent="0.25">
      <c r="B27" s="42"/>
      <c r="C27" s="42"/>
      <c r="D27" s="42"/>
    </row>
    <row r="28" spans="2:4" ht="21" x14ac:dyDescent="0.35">
      <c r="B28" s="41" t="s">
        <v>1023</v>
      </c>
      <c r="C28" s="41"/>
      <c r="D28" s="42"/>
    </row>
    <row r="29" spans="2:4" x14ac:dyDescent="0.25">
      <c r="B29" s="43" t="s">
        <v>1021</v>
      </c>
      <c r="C29" s="46" t="s">
        <v>1053</v>
      </c>
      <c r="D29" s="47" t="s">
        <v>1034</v>
      </c>
    </row>
    <row r="30" spans="2:4" x14ac:dyDescent="0.25">
      <c r="B30" s="43" t="s">
        <v>1021</v>
      </c>
      <c r="C30" s="46" t="s">
        <v>1054</v>
      </c>
      <c r="D30" s="47" t="s">
        <v>1035</v>
      </c>
    </row>
    <row r="31" spans="2:4" x14ac:dyDescent="0.25">
      <c r="B31" s="43" t="s">
        <v>1021</v>
      </c>
      <c r="C31" s="46" t="s">
        <v>1055</v>
      </c>
      <c r="D31" s="47" t="s">
        <v>1040</v>
      </c>
    </row>
    <row r="32" spans="2:4" x14ac:dyDescent="0.25">
      <c r="B32" s="43" t="s">
        <v>1021</v>
      </c>
      <c r="C32" s="46" t="s">
        <v>1056</v>
      </c>
      <c r="D32" s="47" t="s">
        <v>1038</v>
      </c>
    </row>
    <row r="33" spans="2:4" x14ac:dyDescent="0.25">
      <c r="B33" s="43" t="s">
        <v>1021</v>
      </c>
      <c r="C33" s="46" t="s">
        <v>1057</v>
      </c>
      <c r="D33" s="47" t="s">
        <v>1059</v>
      </c>
    </row>
    <row r="34" spans="2:4" x14ac:dyDescent="0.25">
      <c r="B34" s="43" t="s">
        <v>1021</v>
      </c>
      <c r="C34" s="46" t="s">
        <v>1058</v>
      </c>
      <c r="D34" s="47" t="s">
        <v>1060</v>
      </c>
    </row>
    <row r="35" spans="2:4" x14ac:dyDescent="0.25">
      <c r="B35" s="42"/>
      <c r="C35" s="42"/>
      <c r="D35" s="42"/>
    </row>
    <row r="36" spans="2:4" ht="21" x14ac:dyDescent="0.35">
      <c r="B36" s="41" t="s">
        <v>1024</v>
      </c>
      <c r="C36" s="41"/>
      <c r="D36" s="42"/>
    </row>
    <row r="37" spans="2:4" x14ac:dyDescent="0.25">
      <c r="B37" s="43" t="s">
        <v>1021</v>
      </c>
      <c r="C37" s="46" t="s">
        <v>1061</v>
      </c>
      <c r="D37" s="47" t="s">
        <v>1034</v>
      </c>
    </row>
    <row r="38" spans="2:4" x14ac:dyDescent="0.25">
      <c r="B38" s="43" t="s">
        <v>1021</v>
      </c>
      <c r="C38" s="46" t="s">
        <v>1062</v>
      </c>
      <c r="D38" s="47" t="s">
        <v>1035</v>
      </c>
    </row>
    <row r="39" spans="2:4" x14ac:dyDescent="0.25">
      <c r="B39" s="43" t="s">
        <v>1021</v>
      </c>
      <c r="C39" s="46" t="s">
        <v>1063</v>
      </c>
      <c r="D39" s="47" t="s">
        <v>1064</v>
      </c>
    </row>
    <row r="40" spans="2:4" x14ac:dyDescent="0.25">
      <c r="B40" s="42"/>
      <c r="C40" s="42"/>
      <c r="D40" s="44"/>
    </row>
    <row r="41" spans="2:4" ht="21" x14ac:dyDescent="0.35">
      <c r="B41" s="41" t="s">
        <v>1025</v>
      </c>
      <c r="C41" s="41"/>
      <c r="D41" s="42"/>
    </row>
    <row r="42" spans="2:4" x14ac:dyDescent="0.25">
      <c r="B42" s="43" t="s">
        <v>1021</v>
      </c>
      <c r="C42" s="46" t="s">
        <v>1065</v>
      </c>
      <c r="D42" s="47" t="s">
        <v>1034</v>
      </c>
    </row>
    <row r="43" spans="2:4" x14ac:dyDescent="0.25">
      <c r="B43" s="43" t="s">
        <v>1021</v>
      </c>
      <c r="C43" s="46" t="s">
        <v>1066</v>
      </c>
      <c r="D43" s="47" t="s">
        <v>1035</v>
      </c>
    </row>
    <row r="44" spans="2:4" x14ac:dyDescent="0.25">
      <c r="B44" s="43" t="s">
        <v>1021</v>
      </c>
      <c r="C44" s="46" t="s">
        <v>1067</v>
      </c>
      <c r="D44" s="47" t="s">
        <v>1068</v>
      </c>
    </row>
    <row r="45" spans="2:4" x14ac:dyDescent="0.25">
      <c r="B45" s="42"/>
      <c r="C45" s="42"/>
      <c r="D45" s="42"/>
    </row>
    <row r="46" spans="2:4" ht="21" x14ac:dyDescent="0.35">
      <c r="B46" s="41" t="s">
        <v>1069</v>
      </c>
      <c r="C46" s="41"/>
      <c r="D46" s="42"/>
    </row>
    <row r="47" spans="2:4" x14ac:dyDescent="0.25">
      <c r="B47" s="43" t="s">
        <v>1021</v>
      </c>
      <c r="C47" s="46" t="s">
        <v>1072</v>
      </c>
      <c r="D47" s="47" t="s">
        <v>1070</v>
      </c>
    </row>
    <row r="48" spans="2:4" x14ac:dyDescent="0.25">
      <c r="B48" s="43" t="s">
        <v>1021</v>
      </c>
      <c r="C48" s="46" t="s">
        <v>1073</v>
      </c>
      <c r="D48" s="47" t="s">
        <v>1071</v>
      </c>
    </row>
    <row r="49" spans="2:4" x14ac:dyDescent="0.25">
      <c r="B49" s="42"/>
      <c r="C49" s="42"/>
      <c r="D49" s="42"/>
    </row>
    <row r="50" spans="2:4" ht="21" x14ac:dyDescent="0.35">
      <c r="B50" s="41" t="s">
        <v>1074</v>
      </c>
      <c r="C50" s="41"/>
      <c r="D50" s="42"/>
    </row>
    <row r="51" spans="2:4" x14ac:dyDescent="0.25">
      <c r="B51" s="43" t="s">
        <v>1021</v>
      </c>
      <c r="C51" s="46" t="s">
        <v>1075</v>
      </c>
      <c r="D51" s="47" t="s">
        <v>1076</v>
      </c>
    </row>
    <row r="52" spans="2:4" x14ac:dyDescent="0.25"/>
    <row r="53" spans="2:4" hidden="1" x14ac:dyDescent="0.25"/>
    <row r="54" spans="2:4" hidden="1" x14ac:dyDescent="0.25"/>
    <row r="55" spans="2:4" hidden="1" x14ac:dyDescent="0.25"/>
    <row r="56" spans="2:4" hidden="1" x14ac:dyDescent="0.25"/>
    <row r="57" spans="2:4" hidden="1" x14ac:dyDescent="0.25"/>
    <row r="58" spans="2:4" hidden="1" x14ac:dyDescent="0.25"/>
    <row r="59" spans="2:4" hidden="1" x14ac:dyDescent="0.25"/>
    <row r="60" spans="2:4" hidden="1" x14ac:dyDescent="0.25"/>
    <row r="61" spans="2:4" hidden="1" x14ac:dyDescent="0.25"/>
    <row r="62" spans="2:4" hidden="1" x14ac:dyDescent="0.25"/>
    <row r="63" spans="2:4" hidden="1" x14ac:dyDescent="0.25"/>
    <row r="64" spans="2: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hyperlinks>
    <hyperlink ref="C9" location="'Tabel 1.1'!C1" display="Tabel 1.1"/>
    <hyperlink ref="C10" location="'Tabel 1.2'!C1" display="Tabel 1.2"/>
    <hyperlink ref="C11" location="'Tabel 1.3'!E1" display="Tabel 1.3"/>
    <hyperlink ref="C12" location="'Tabel 1.4'!C1" display="Tabel 1.4"/>
    <hyperlink ref="C13" location="'Tabel 1.5'!C1" display="Tabel 1.5"/>
    <hyperlink ref="C14" location="'Tabel 1.6'!C1" display="Tabel 1.6"/>
    <hyperlink ref="C15" location="'Tabel 1.7'!C1" display="Tabel 1.7"/>
    <hyperlink ref="C16" location="'Tabel 1.8'!B1" display="Tabel 1.8"/>
    <hyperlink ref="C19" location="'Tabel 2.1'!C1" display="Tabel 2.1"/>
    <hyperlink ref="C20" location="'Tabel 2.2'!C1" display="Tabel 2.2"/>
    <hyperlink ref="C21" location="'Tabel 2.3'!E1" display="Tabel 2.3"/>
    <hyperlink ref="C22" location="'Tabel 2.4'!C1" display="Tabel 2.4"/>
    <hyperlink ref="C23" location="'Tabel 2.5'!C1" display="Tabel 2.5"/>
    <hyperlink ref="C24" location="'Tabel 2.6'!C1" display="Tabel 2.6"/>
    <hyperlink ref="C25" location="'Tabel 2.7'!C1" display="Tabel 2.7"/>
    <hyperlink ref="C26" location="'Tabel 2.8'!B1" display="Tabel 2.8"/>
    <hyperlink ref="C29" location="'Tabel 3.1'!C1" display="Tabel 3.1"/>
    <hyperlink ref="C30" location="'Tabel 3.2'!C1" display="Tabel 3.2"/>
    <hyperlink ref="C31" location="'Tabel 3.3'!C1" display="Tabel 3.3"/>
    <hyperlink ref="C32" location="'Tabel 3.4'!B1" display="Tabel 3.4"/>
    <hyperlink ref="C33" location="'Tabel 3.5'!B1" display="Tabel 3.5"/>
    <hyperlink ref="C34" location="'Tabel 3.6'!A1" display="Tabel 3.6"/>
    <hyperlink ref="C37" location="'Tabel 4.1'!D3" display="Tabel 4.1"/>
    <hyperlink ref="C38" location="'Tabel 4.2'!D3" display="Tabel 4.2"/>
    <hyperlink ref="C39" location="'Tabel 4.3'!D3" display="Tabel 4.3"/>
    <hyperlink ref="C42" location="'Tabel 5.1'!D3" display="Tabel 5.1"/>
    <hyperlink ref="C43" location="'Tabel 5.2'!D3" display="Tabel 5.2"/>
    <hyperlink ref="C44" location="'Tabel 5.3'!D3" display="Tabel 5.3"/>
    <hyperlink ref="C47" location="'Tabel 6.1'!A1" display="Tabel 6.1"/>
    <hyperlink ref="C48" location="'Tabel 6.2'!A1" display="Tabel 6.2"/>
    <hyperlink ref="C51" location="'Bilag 7.1'!A1" display="Bilag 7.1"/>
  </hyperlinks>
  <pageMargins left="0.7" right="0.7" top="0.75" bottom="0.75" header="0.3" footer="0.3"/>
  <pageSetup paperSize="9" scale="8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30" customHeight="1" x14ac:dyDescent="0.25">
      <c r="C4" s="90" t="s">
        <v>798</v>
      </c>
      <c r="D4" s="91"/>
      <c r="E4" s="92"/>
    </row>
    <row r="5" spans="1:5" ht="15" customHeight="1" x14ac:dyDescent="0.25">
      <c r="C5" s="93" t="s">
        <v>187</v>
      </c>
      <c r="D5" s="93"/>
      <c r="E5" s="93"/>
    </row>
    <row r="6" spans="1:5" ht="31.5" customHeight="1" x14ac:dyDescent="0.25">
      <c r="A6" s="7" t="s">
        <v>245</v>
      </c>
      <c r="B6" s="12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s="11" t="str">
        <f>"Res_"&amp;A7&amp;"_"&amp;$B$6</f>
        <v>Res_BM_BeY</v>
      </c>
      <c r="C7" s="1" t="s">
        <v>5</v>
      </c>
      <c r="D7" s="1" t="s">
        <v>0</v>
      </c>
      <c r="E7" s="13">
        <v>25927843</v>
      </c>
    </row>
    <row r="8" spans="1:5" x14ac:dyDescent="0.25">
      <c r="A8" s="8" t="s">
        <v>314</v>
      </c>
      <c r="B8" s="11" t="str">
        <f t="shared" ref="B8:B41" si="0">"Res_"&amp;A8&amp;"_"&amp;$B$6</f>
        <v>Res_AFp_BeY</v>
      </c>
      <c r="C8" s="1" t="s">
        <v>6</v>
      </c>
      <c r="D8" s="1" t="s">
        <v>86</v>
      </c>
      <c r="E8" s="13">
        <v>31</v>
      </c>
    </row>
    <row r="9" spans="1:5" x14ac:dyDescent="0.25">
      <c r="A9" s="8" t="s">
        <v>246</v>
      </c>
      <c r="B9" s="11" t="str">
        <f t="shared" si="0"/>
        <v>Res_PMTot_BeY</v>
      </c>
      <c r="C9" s="4" t="s">
        <v>7</v>
      </c>
      <c r="D9" s="4" t="s">
        <v>1</v>
      </c>
      <c r="E9" s="13">
        <v>25927874</v>
      </c>
    </row>
    <row r="10" spans="1:5" x14ac:dyDescent="0.25">
      <c r="A10" s="8" t="s">
        <v>280</v>
      </c>
      <c r="B10" s="11" t="str">
        <f t="shared" si="0"/>
        <v>Res_IndT_BeY</v>
      </c>
      <c r="C10" s="1" t="s">
        <v>8</v>
      </c>
      <c r="D10" s="1" t="s">
        <v>2</v>
      </c>
      <c r="E10" s="13">
        <v>32703747</v>
      </c>
    </row>
    <row r="11" spans="1:5" x14ac:dyDescent="0.25">
      <c r="A11" s="8" t="s">
        <v>281</v>
      </c>
      <c r="B11" s="11" t="str">
        <f t="shared" si="0"/>
        <v>Res_IndA_BeY</v>
      </c>
      <c r="C11" s="1" t="s">
        <v>9</v>
      </c>
      <c r="D11" s="1" t="s">
        <v>3</v>
      </c>
      <c r="E11" s="13">
        <v>24202673</v>
      </c>
    </row>
    <row r="12" spans="1:5" x14ac:dyDescent="0.25">
      <c r="A12" s="8" t="s">
        <v>282</v>
      </c>
      <c r="B12" s="11" t="str">
        <f t="shared" si="0"/>
        <v>Res_IndE_BeY</v>
      </c>
      <c r="C12" s="1" t="s">
        <v>10</v>
      </c>
      <c r="D12" s="1" t="s">
        <v>4</v>
      </c>
      <c r="E12" s="13">
        <v>234553</v>
      </c>
    </row>
    <row r="13" spans="1:5" x14ac:dyDescent="0.25">
      <c r="A13" s="8" t="s">
        <v>315</v>
      </c>
      <c r="B13" s="11" t="str">
        <f t="shared" si="0"/>
        <v>Res_RiU_BeY</v>
      </c>
      <c r="C13" s="1" t="s">
        <v>11</v>
      </c>
      <c r="D13" s="1" t="s">
        <v>46</v>
      </c>
      <c r="E13" s="13">
        <v>19607402</v>
      </c>
    </row>
    <row r="14" spans="1:5" x14ac:dyDescent="0.25">
      <c r="A14" s="8" t="s">
        <v>283</v>
      </c>
      <c r="B14" s="11" t="str">
        <f t="shared" si="0"/>
        <v>Res_Kurs_BeY</v>
      </c>
      <c r="C14" s="1" t="s">
        <v>12</v>
      </c>
      <c r="D14" s="1" t="s">
        <v>47</v>
      </c>
      <c r="E14" s="13">
        <v>13863389</v>
      </c>
    </row>
    <row r="15" spans="1:5" x14ac:dyDescent="0.25">
      <c r="A15" s="8" t="s">
        <v>316</v>
      </c>
      <c r="B15" s="11" t="str">
        <f t="shared" si="0"/>
        <v>Res_Rug_BeY</v>
      </c>
      <c r="C15" s="1" t="s">
        <v>13</v>
      </c>
      <c r="D15" s="1" t="s">
        <v>48</v>
      </c>
      <c r="E15" s="13">
        <v>-54260</v>
      </c>
    </row>
    <row r="16" spans="1:5" x14ac:dyDescent="0.25">
      <c r="A16" s="8" t="s">
        <v>284</v>
      </c>
      <c r="B16" s="11" t="str">
        <f t="shared" si="0"/>
        <v>Res_AdmV_BeY</v>
      </c>
      <c r="C16" s="1" t="s">
        <v>14</v>
      </c>
      <c r="D16" s="1" t="s">
        <v>49</v>
      </c>
      <c r="E16" s="13">
        <v>-881254</v>
      </c>
    </row>
    <row r="17" spans="1:5" ht="15.75" customHeight="1" x14ac:dyDescent="0.25">
      <c r="A17" s="8" t="s">
        <v>381</v>
      </c>
      <c r="B17" s="11" t="str">
        <f t="shared" si="0"/>
        <v>Res_iaTot_BeY</v>
      </c>
      <c r="C17" s="4" t="s">
        <v>15</v>
      </c>
      <c r="D17" s="4" t="s">
        <v>50</v>
      </c>
      <c r="E17" s="13">
        <v>89676251</v>
      </c>
    </row>
    <row r="18" spans="1:5" x14ac:dyDescent="0.25">
      <c r="A18" s="8" t="s">
        <v>285</v>
      </c>
      <c r="B18" s="11" t="str">
        <f t="shared" si="0"/>
        <v>Res_Pas_BeY</v>
      </c>
      <c r="C18" s="1" t="s">
        <v>16</v>
      </c>
      <c r="D18" s="1" t="s">
        <v>51</v>
      </c>
      <c r="E18" s="13">
        <v>-13056719</v>
      </c>
    </row>
    <row r="19" spans="1:5" x14ac:dyDescent="0.25">
      <c r="A19" s="8" t="s">
        <v>317</v>
      </c>
      <c r="B19" s="11" t="str">
        <f t="shared" si="0"/>
        <v>Res_UbY_BeY</v>
      </c>
      <c r="C19" s="1" t="s">
        <v>17</v>
      </c>
      <c r="D19" s="1" t="s">
        <v>52</v>
      </c>
      <c r="E19" s="13">
        <v>-20385329</v>
      </c>
    </row>
    <row r="20" spans="1:5" x14ac:dyDescent="0.25">
      <c r="A20" s="8" t="s">
        <v>318</v>
      </c>
      <c r="B20" s="11" t="str">
        <f t="shared" si="0"/>
        <v>Res_MGd_BeY</v>
      </c>
      <c r="C20" s="1" t="s">
        <v>18</v>
      </c>
      <c r="D20" s="1" t="s">
        <v>53</v>
      </c>
      <c r="E20" s="13">
        <v>400</v>
      </c>
    </row>
    <row r="21" spans="1:5" x14ac:dyDescent="0.25">
      <c r="A21" s="8" t="s">
        <v>286</v>
      </c>
      <c r="B21" s="11" t="str">
        <f t="shared" si="0"/>
        <v>Res_YTot_BeY</v>
      </c>
      <c r="C21" s="4" t="s">
        <v>19</v>
      </c>
      <c r="D21" s="4" t="s">
        <v>189</v>
      </c>
      <c r="E21" s="13">
        <v>-20384929</v>
      </c>
    </row>
    <row r="22" spans="1:5" x14ac:dyDescent="0.25">
      <c r="A22" s="8" t="s">
        <v>287</v>
      </c>
      <c r="B22" s="11" t="str">
        <f t="shared" si="0"/>
        <v>Res_LP_BeY</v>
      </c>
      <c r="C22" s="1" t="s">
        <v>20</v>
      </c>
      <c r="D22" s="1" t="s">
        <v>243</v>
      </c>
      <c r="E22" s="13">
        <v>-73446756</v>
      </c>
    </row>
    <row r="23" spans="1:5" x14ac:dyDescent="0.25">
      <c r="A23" s="8" t="s">
        <v>288</v>
      </c>
      <c r="B23" s="11" t="str">
        <f t="shared" si="0"/>
        <v>Res_GLP_BeY</v>
      </c>
      <c r="C23" s="1" t="s">
        <v>21</v>
      </c>
      <c r="D23" s="1" t="s">
        <v>56</v>
      </c>
      <c r="E23" s="13">
        <v>-1173</v>
      </c>
    </row>
    <row r="24" spans="1:5" x14ac:dyDescent="0.25">
      <c r="A24" s="8" t="s">
        <v>289</v>
      </c>
      <c r="B24" s="11" t="str">
        <f t="shared" si="0"/>
        <v>Res_LPTot_BeY</v>
      </c>
      <c r="C24" s="4" t="s">
        <v>22</v>
      </c>
      <c r="D24" s="4" t="s">
        <v>190</v>
      </c>
      <c r="E24" s="13">
        <v>-73447929</v>
      </c>
    </row>
    <row r="25" spans="1:5" x14ac:dyDescent="0.25">
      <c r="A25" s="8" t="s">
        <v>290</v>
      </c>
      <c r="B25" s="11" t="str">
        <f t="shared" si="0"/>
        <v>Res_Fm_BeY</v>
      </c>
      <c r="C25" s="1" t="s">
        <v>23</v>
      </c>
      <c r="D25" s="1" t="s">
        <v>191</v>
      </c>
      <c r="E25" s="13">
        <v>-41833</v>
      </c>
    </row>
    <row r="26" spans="1:5" x14ac:dyDescent="0.25">
      <c r="A26" s="8" t="s">
        <v>382</v>
      </c>
      <c r="B26" s="11" t="str">
        <f t="shared" si="0"/>
        <v>Res_Okap_BeY</v>
      </c>
      <c r="C26" s="1" t="s">
        <v>24</v>
      </c>
      <c r="D26" s="1" t="s">
        <v>192</v>
      </c>
      <c r="E26" s="13">
        <v>-1673493</v>
      </c>
    </row>
    <row r="27" spans="1:5" x14ac:dyDescent="0.25">
      <c r="A27" s="8" t="s">
        <v>292</v>
      </c>
      <c r="B27" s="11" t="str">
        <f t="shared" si="0"/>
        <v>Res_Eom_BeY</v>
      </c>
      <c r="C27" s="1" t="s">
        <v>25</v>
      </c>
      <c r="D27" s="1" t="s">
        <v>57</v>
      </c>
      <c r="E27" s="13">
        <v>0</v>
      </c>
    </row>
    <row r="28" spans="1:5" x14ac:dyDescent="0.25">
      <c r="A28" s="8" t="s">
        <v>293</v>
      </c>
      <c r="B28" s="11" t="str">
        <f t="shared" si="0"/>
        <v>Res_Aom_BeY</v>
      </c>
      <c r="C28" s="1" t="s">
        <v>26</v>
      </c>
      <c r="D28" s="1" t="s">
        <v>92</v>
      </c>
      <c r="E28" s="13">
        <v>-365190</v>
      </c>
    </row>
    <row r="29" spans="1:5" x14ac:dyDescent="0.25">
      <c r="A29" s="8" t="s">
        <v>383</v>
      </c>
      <c r="B29" s="11" t="str">
        <f t="shared" si="0"/>
        <v>Res_RTv_BeY</v>
      </c>
      <c r="C29" s="1" t="s">
        <v>27</v>
      </c>
      <c r="D29" s="1" t="s">
        <v>58</v>
      </c>
      <c r="E29" s="13">
        <v>0</v>
      </c>
    </row>
    <row r="30" spans="1:5" x14ac:dyDescent="0.25">
      <c r="A30" s="8" t="s">
        <v>319</v>
      </c>
      <c r="B30" s="11" t="str">
        <f t="shared" si="0"/>
        <v>Res_PGG_BeY</v>
      </c>
      <c r="C30" s="1" t="s">
        <v>28</v>
      </c>
      <c r="D30" s="1" t="s">
        <v>93</v>
      </c>
      <c r="E30" s="13">
        <v>0</v>
      </c>
    </row>
    <row r="31" spans="1:5" x14ac:dyDescent="0.25">
      <c r="A31" s="8" t="s">
        <v>294</v>
      </c>
      <c r="B31" s="11" t="str">
        <f t="shared" si="0"/>
        <v>Res_DTot_BeY</v>
      </c>
      <c r="C31" s="4" t="s">
        <v>29</v>
      </c>
      <c r="D31" s="5" t="s">
        <v>201</v>
      </c>
      <c r="E31" s="13">
        <v>-365190</v>
      </c>
    </row>
    <row r="32" spans="1:5" x14ac:dyDescent="0.25">
      <c r="A32" s="8" t="s">
        <v>326</v>
      </c>
      <c r="B32" s="11" t="str">
        <f t="shared" si="0"/>
        <v>Res_Oia_BeY</v>
      </c>
      <c r="C32" s="1" t="s">
        <v>30</v>
      </c>
      <c r="D32" s="1" t="s">
        <v>59</v>
      </c>
      <c r="E32" s="13">
        <v>-8035006</v>
      </c>
    </row>
    <row r="33" spans="1:5" x14ac:dyDescent="0.25">
      <c r="A33" s="8" t="s">
        <v>320</v>
      </c>
      <c r="B33" s="11" t="str">
        <f t="shared" si="0"/>
        <v>Res_FPTot_BeY</v>
      </c>
      <c r="C33" s="4" t="s">
        <v>31</v>
      </c>
      <c r="D33" s="4" t="s">
        <v>193</v>
      </c>
      <c r="E33" s="13">
        <v>-1400974</v>
      </c>
    </row>
    <row r="34" spans="1:5" x14ac:dyDescent="0.25">
      <c r="A34" s="8" t="s">
        <v>321</v>
      </c>
      <c r="B34" s="11" t="str">
        <f t="shared" si="0"/>
        <v>Res_RSU_BeY</v>
      </c>
      <c r="C34" s="1" t="s">
        <v>32</v>
      </c>
      <c r="D34" s="1" t="s">
        <v>60</v>
      </c>
      <c r="E34" s="13">
        <v>-1493</v>
      </c>
    </row>
    <row r="35" spans="1:5" x14ac:dyDescent="0.25">
      <c r="A35" s="8" t="s">
        <v>384</v>
      </c>
      <c r="B35" s="11" t="str">
        <f t="shared" si="0"/>
        <v>Res_Ekia_BeY</v>
      </c>
      <c r="C35" s="1" t="s">
        <v>33</v>
      </c>
      <c r="D35" s="1" t="s">
        <v>61</v>
      </c>
      <c r="E35" s="13">
        <v>9490716</v>
      </c>
    </row>
    <row r="36" spans="1:5" x14ac:dyDescent="0.25">
      <c r="A36" s="8" t="s">
        <v>385</v>
      </c>
      <c r="B36" s="11" t="str">
        <f t="shared" si="0"/>
        <v>Res_Xind_BeY</v>
      </c>
      <c r="C36" s="1" t="s">
        <v>34</v>
      </c>
      <c r="D36" s="1" t="s">
        <v>62</v>
      </c>
      <c r="E36" s="13">
        <v>0</v>
      </c>
    </row>
    <row r="37" spans="1:5" x14ac:dyDescent="0.25">
      <c r="A37" s="8" t="s">
        <v>386</v>
      </c>
      <c r="B37" s="11" t="str">
        <f t="shared" si="0"/>
        <v>Res_Xomk_BeY</v>
      </c>
      <c r="C37" s="1" t="s">
        <v>35</v>
      </c>
      <c r="D37" s="1" t="s">
        <v>194</v>
      </c>
      <c r="E37" s="13">
        <v>0</v>
      </c>
    </row>
    <row r="38" spans="1:5" x14ac:dyDescent="0.25">
      <c r="A38" s="8" t="s">
        <v>295</v>
      </c>
      <c r="B38" s="11" t="str">
        <f t="shared" si="0"/>
        <v>Res_ROA_BeY</v>
      </c>
      <c r="C38" s="1" t="s">
        <v>36</v>
      </c>
      <c r="D38" s="1" t="s">
        <v>63</v>
      </c>
      <c r="E38" s="13">
        <v>0</v>
      </c>
    </row>
    <row r="39" spans="1:5" x14ac:dyDescent="0.25">
      <c r="A39" s="8" t="s">
        <v>325</v>
      </c>
      <c r="B39" s="11" t="str">
        <f t="shared" si="0"/>
        <v>Res_RfSTot_BeY</v>
      </c>
      <c r="C39" s="4" t="s">
        <v>37</v>
      </c>
      <c r="D39" s="4" t="s">
        <v>403</v>
      </c>
      <c r="E39" s="13">
        <v>8088249</v>
      </c>
    </row>
    <row r="40" spans="1:5" x14ac:dyDescent="0.25">
      <c r="A40" s="8" t="s">
        <v>296</v>
      </c>
      <c r="B40" s="11" t="str">
        <f t="shared" si="0"/>
        <v>Res_SEk_BeY</v>
      </c>
      <c r="C40" s="1" t="s">
        <v>38</v>
      </c>
      <c r="D40" s="1" t="s">
        <v>64</v>
      </c>
      <c r="E40" s="13">
        <v>-1386857</v>
      </c>
    </row>
    <row r="41" spans="1:5" x14ac:dyDescent="0.25">
      <c r="A41" s="8" t="s">
        <v>269</v>
      </c>
      <c r="B41" s="11" t="str">
        <f t="shared" si="0"/>
        <v>Res_ResTot_BeY</v>
      </c>
      <c r="C41" s="4" t="s">
        <v>39</v>
      </c>
      <c r="D41" s="4" t="s">
        <v>195</v>
      </c>
      <c r="E41" s="13">
        <v>6701392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s="11" t="str">
        <f t="shared" ref="B44:B63" si="1">"Res_"&amp;A44&amp;"_"&amp;$B$6</f>
        <v>Res_SB_BeY</v>
      </c>
      <c r="C44" s="1" t="s">
        <v>40</v>
      </c>
      <c r="D44" s="1" t="s">
        <v>85</v>
      </c>
      <c r="E44" s="13">
        <v>1551</v>
      </c>
    </row>
    <row r="45" spans="1:5" x14ac:dyDescent="0.25">
      <c r="A45" s="8" t="s">
        <v>322</v>
      </c>
      <c r="B45" s="11" t="str">
        <f t="shared" si="1"/>
        <v>Res_SAF_BeY</v>
      </c>
      <c r="C45" s="1" t="s">
        <v>41</v>
      </c>
      <c r="D45" s="1" t="s">
        <v>86</v>
      </c>
      <c r="E45" s="13">
        <v>0</v>
      </c>
    </row>
    <row r="46" spans="1:5" x14ac:dyDescent="0.25">
      <c r="A46" s="8" t="s">
        <v>323</v>
      </c>
      <c r="B46" s="11" t="str">
        <f t="shared" si="1"/>
        <v>Res_SPh_BeY</v>
      </c>
      <c r="C46" s="1" t="s">
        <v>42</v>
      </c>
      <c r="D46" s="1" t="s">
        <v>87</v>
      </c>
      <c r="E46" s="13">
        <v>0</v>
      </c>
    </row>
    <row r="47" spans="1:5" x14ac:dyDescent="0.25">
      <c r="A47" s="8" t="s">
        <v>313</v>
      </c>
      <c r="B47" s="11" t="str">
        <f t="shared" si="1"/>
        <v>Res_SFRm_BeY</v>
      </c>
      <c r="C47" s="1" t="s">
        <v>43</v>
      </c>
      <c r="D47" s="1" t="s">
        <v>196</v>
      </c>
      <c r="E47" s="13">
        <v>0</v>
      </c>
    </row>
    <row r="48" spans="1:5" x14ac:dyDescent="0.25">
      <c r="A48" s="8" t="s">
        <v>298</v>
      </c>
      <c r="B48" s="11" t="str">
        <f t="shared" si="1"/>
        <v>Res_SGP_BeY</v>
      </c>
      <c r="C48" s="1" t="s">
        <v>44</v>
      </c>
      <c r="D48" s="1" t="s">
        <v>88</v>
      </c>
      <c r="E48" s="13">
        <v>0</v>
      </c>
    </row>
    <row r="49" spans="1:5" x14ac:dyDescent="0.25">
      <c r="A49" s="8" t="s">
        <v>309</v>
      </c>
      <c r="B49" s="11" t="str">
        <f t="shared" si="1"/>
        <v>Res_SPTot_BeY</v>
      </c>
      <c r="C49" s="4" t="s">
        <v>45</v>
      </c>
      <c r="D49" s="4" t="s">
        <v>198</v>
      </c>
      <c r="E49" s="13">
        <v>1551</v>
      </c>
    </row>
    <row r="50" spans="1:5" x14ac:dyDescent="0.25">
      <c r="A50" s="8" t="s">
        <v>299</v>
      </c>
      <c r="B50" s="11" t="str">
        <f t="shared" si="1"/>
        <v>Res_SFR_BeY</v>
      </c>
      <c r="C50" s="1" t="s">
        <v>66</v>
      </c>
      <c r="D50" s="1" t="s">
        <v>89</v>
      </c>
      <c r="E50" s="13">
        <v>0</v>
      </c>
    </row>
    <row r="51" spans="1:5" x14ac:dyDescent="0.25">
      <c r="A51" s="8" t="s">
        <v>300</v>
      </c>
      <c r="B51" s="11" t="str">
        <f t="shared" si="1"/>
        <v>Res_SUE_BeY</v>
      </c>
      <c r="C51" s="1" t="s">
        <v>67</v>
      </c>
      <c r="D51" s="1" t="s">
        <v>90</v>
      </c>
      <c r="E51" s="13">
        <v>-1874</v>
      </c>
    </row>
    <row r="52" spans="1:5" x14ac:dyDescent="0.25">
      <c r="A52" s="8" t="s">
        <v>301</v>
      </c>
      <c r="B52" s="11" t="str">
        <f t="shared" si="1"/>
        <v>Res_SMG_BeY</v>
      </c>
      <c r="C52" s="1" t="s">
        <v>68</v>
      </c>
      <c r="D52" s="1" t="s">
        <v>53</v>
      </c>
      <c r="E52" s="13">
        <v>0</v>
      </c>
    </row>
    <row r="53" spans="1:5" x14ac:dyDescent="0.25">
      <c r="A53" s="8" t="s">
        <v>302</v>
      </c>
      <c r="B53" s="11" t="str">
        <f t="shared" si="1"/>
        <v>Res_SEh_BeY</v>
      </c>
      <c r="C53" s="1" t="s">
        <v>69</v>
      </c>
      <c r="D53" s="1" t="s">
        <v>54</v>
      </c>
      <c r="E53" s="13">
        <v>-1008</v>
      </c>
    </row>
    <row r="54" spans="1:5" x14ac:dyDescent="0.25">
      <c r="A54" s="8" t="s">
        <v>310</v>
      </c>
      <c r="B54" s="11" t="str">
        <f t="shared" si="1"/>
        <v>Res_SRm_BeY</v>
      </c>
      <c r="C54" s="1" t="s">
        <v>70</v>
      </c>
      <c r="D54" s="1" t="s">
        <v>197</v>
      </c>
      <c r="E54" s="13">
        <v>0</v>
      </c>
    </row>
    <row r="55" spans="1:5" x14ac:dyDescent="0.25">
      <c r="A55" s="8" t="s">
        <v>303</v>
      </c>
      <c r="B55" s="11" t="str">
        <f t="shared" si="1"/>
        <v>Res_SGEh_BeY</v>
      </c>
      <c r="C55" s="1" t="s">
        <v>71</v>
      </c>
      <c r="D55" s="1" t="s">
        <v>55</v>
      </c>
      <c r="E55" s="13">
        <v>0</v>
      </c>
    </row>
    <row r="56" spans="1:5" x14ac:dyDescent="0.25">
      <c r="A56" s="8" t="s">
        <v>311</v>
      </c>
      <c r="B56" s="11" t="str">
        <f t="shared" si="1"/>
        <v>Res_SETot_BeY</v>
      </c>
      <c r="C56" s="4" t="s">
        <v>72</v>
      </c>
      <c r="D56" s="5" t="s">
        <v>199</v>
      </c>
      <c r="E56" s="13">
        <v>-2882</v>
      </c>
    </row>
    <row r="57" spans="1:5" x14ac:dyDescent="0.25">
      <c r="A57" s="8" t="s">
        <v>304</v>
      </c>
      <c r="B57" s="11" t="str">
        <f t="shared" si="1"/>
        <v>Res_SBP_BeY</v>
      </c>
      <c r="C57" s="1" t="s">
        <v>73</v>
      </c>
      <c r="D57" s="1" t="s">
        <v>91</v>
      </c>
      <c r="E57" s="13">
        <v>0</v>
      </c>
    </row>
    <row r="58" spans="1:5" x14ac:dyDescent="0.25">
      <c r="A58" s="8" t="s">
        <v>305</v>
      </c>
      <c r="B58" s="11" t="str">
        <f t="shared" si="1"/>
        <v>Res_SEom_BeY</v>
      </c>
      <c r="C58" s="1" t="s">
        <v>74</v>
      </c>
      <c r="D58" s="1" t="s">
        <v>57</v>
      </c>
      <c r="E58" s="13">
        <v>0</v>
      </c>
    </row>
    <row r="59" spans="1:5" x14ac:dyDescent="0.25">
      <c r="A59" s="8" t="s">
        <v>306</v>
      </c>
      <c r="B59" s="11" t="str">
        <f t="shared" si="1"/>
        <v>Res_SAdm_BeY</v>
      </c>
      <c r="C59" s="1" t="s">
        <v>75</v>
      </c>
      <c r="D59" s="1" t="s">
        <v>92</v>
      </c>
      <c r="E59" s="13">
        <v>-90</v>
      </c>
    </row>
    <row r="60" spans="1:5" x14ac:dyDescent="0.25">
      <c r="A60" s="8" t="s">
        <v>324</v>
      </c>
      <c r="B60" s="11" t="str">
        <f t="shared" si="1"/>
        <v>Res_SPGG_BeY</v>
      </c>
      <c r="C60" s="1" t="s">
        <v>76</v>
      </c>
      <c r="D60" s="1" t="s">
        <v>93</v>
      </c>
      <c r="E60" s="13">
        <v>0</v>
      </c>
    </row>
    <row r="61" spans="1:5" x14ac:dyDescent="0.25">
      <c r="A61" s="8" t="s">
        <v>307</v>
      </c>
      <c r="B61" s="11" t="str">
        <f t="shared" si="1"/>
        <v>Res_SDTot_BeY</v>
      </c>
      <c r="C61" s="4" t="s">
        <v>77</v>
      </c>
      <c r="D61" s="4" t="s">
        <v>200</v>
      </c>
      <c r="E61" s="13">
        <v>-90</v>
      </c>
    </row>
    <row r="62" spans="1:5" x14ac:dyDescent="0.25">
      <c r="A62" s="8" t="s">
        <v>308</v>
      </c>
      <c r="B62" s="11" t="str">
        <f t="shared" si="1"/>
        <v>Res_SSU_BeY</v>
      </c>
      <c r="C62" s="1" t="s">
        <v>78</v>
      </c>
      <c r="D62" s="1" t="s">
        <v>94</v>
      </c>
      <c r="E62" s="13">
        <v>286</v>
      </c>
    </row>
    <row r="63" spans="1:5" ht="26.25" customHeight="1" x14ac:dyDescent="0.25">
      <c r="A63" s="8" t="s">
        <v>312</v>
      </c>
      <c r="B63" s="11" t="str">
        <f t="shared" si="1"/>
        <v>Res_SRTot_BeY</v>
      </c>
      <c r="C63" s="4" t="s">
        <v>79</v>
      </c>
      <c r="D63" s="5" t="s">
        <v>202</v>
      </c>
      <c r="E63" s="13">
        <v>-1135</v>
      </c>
    </row>
    <row r="64" spans="1:5" x14ac:dyDescent="0.25"/>
  </sheetData>
  <sheetProtection algorithmName="SHA-512" hashValue="Cu/0n8CAv7Nj5ZDW5NM7ZvjkGi3Mix1iUTasT984zq2Wno77CupI8lvDfGMMQPoZU09MGCr+a7htG2fw/05cWg==" saltValue="r6giaeEYCMt+evPKzL3if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&amp;C&amp;G</oddHeader>
  </headerFooter>
  <rowBreaks count="1" manualBreakCount="1">
    <brk id="31" max="16383" man="1"/>
  </rowBreaks>
  <ignoredErrors>
    <ignoredError sqref="C5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5" style="1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30" customHeight="1" x14ac:dyDescent="0.25">
      <c r="C4" s="95" t="s">
        <v>799</v>
      </c>
      <c r="D4" s="96"/>
      <c r="E4" s="97"/>
    </row>
    <row r="5" spans="1:5" ht="15" customHeight="1" x14ac:dyDescent="0.25">
      <c r="C5" s="98" t="s">
        <v>187</v>
      </c>
      <c r="D5" s="99"/>
      <c r="E5" s="100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s="11" t="str">
        <f>"Bal_"&amp;$B$7&amp;"_"&amp;$A8</f>
        <v>Bal_AkPa_iak</v>
      </c>
      <c r="C8" s="1" t="s">
        <v>5</v>
      </c>
      <c r="D8" s="1" t="s">
        <v>96</v>
      </c>
      <c r="E8" s="13">
        <v>57775</v>
      </c>
    </row>
    <row r="9" spans="1:5" x14ac:dyDescent="0.25">
      <c r="A9" s="3" t="s">
        <v>248</v>
      </c>
      <c r="B9" s="11" t="str">
        <f t="shared" ref="B9:B52" si="0">"Bal_"&amp;$B$7&amp;"_"&amp;$A9</f>
        <v>Bal_AkPa_Dm</v>
      </c>
      <c r="C9" s="1" t="s">
        <v>6</v>
      </c>
      <c r="D9" s="1" t="s">
        <v>97</v>
      </c>
      <c r="E9" s="13">
        <v>6767</v>
      </c>
    </row>
    <row r="10" spans="1:5" x14ac:dyDescent="0.25">
      <c r="A10" s="3" t="s">
        <v>249</v>
      </c>
      <c r="B10" s="11" t="str">
        <f t="shared" si="0"/>
        <v>Bal_AkPa_Dejd</v>
      </c>
      <c r="C10" s="1" t="s">
        <v>7</v>
      </c>
      <c r="D10" s="1" t="s">
        <v>98</v>
      </c>
      <c r="E10" s="13">
        <v>76041</v>
      </c>
    </row>
    <row r="11" spans="1:5" x14ac:dyDescent="0.25">
      <c r="A11" s="3" t="s">
        <v>327</v>
      </c>
      <c r="B11" s="11" t="str">
        <f t="shared" si="0"/>
        <v>Bal_AkPa_MATot</v>
      </c>
      <c r="C11" s="4" t="s">
        <v>8</v>
      </c>
      <c r="D11" s="4" t="s">
        <v>99</v>
      </c>
      <c r="E11" s="13">
        <v>82808</v>
      </c>
    </row>
    <row r="12" spans="1:5" x14ac:dyDescent="0.25">
      <c r="A12" s="3" t="s">
        <v>375</v>
      </c>
      <c r="B12" s="11" t="str">
        <f t="shared" si="0"/>
        <v>Bal_AkPa_iEjd</v>
      </c>
      <c r="C12" s="1" t="s">
        <v>9</v>
      </c>
      <c r="D12" s="1" t="s">
        <v>100</v>
      </c>
      <c r="E12" s="13">
        <v>7153784</v>
      </c>
    </row>
    <row r="13" spans="1:5" x14ac:dyDescent="0.25">
      <c r="A13" s="3" t="s">
        <v>376</v>
      </c>
      <c r="B13" s="11" t="str">
        <f t="shared" si="0"/>
        <v>Bal_AkPa_KapTv</v>
      </c>
      <c r="C13" s="1" t="s">
        <v>10</v>
      </c>
      <c r="D13" s="1" t="s">
        <v>101</v>
      </c>
      <c r="E13" s="13">
        <v>229485765</v>
      </c>
    </row>
    <row r="14" spans="1:5" x14ac:dyDescent="0.25">
      <c r="A14" s="3" t="s">
        <v>377</v>
      </c>
      <c r="B14" s="11" t="str">
        <f t="shared" si="0"/>
        <v>Bal_AkPa_UTv</v>
      </c>
      <c r="C14" s="1" t="s">
        <v>11</v>
      </c>
      <c r="D14" s="1" t="s">
        <v>102</v>
      </c>
      <c r="E14" s="13">
        <v>860927</v>
      </c>
    </row>
    <row r="15" spans="1:5" x14ac:dyDescent="0.25">
      <c r="A15" s="3" t="s">
        <v>378</v>
      </c>
      <c r="B15" s="11" t="str">
        <f t="shared" si="0"/>
        <v>Bal_AkPa_KapAv</v>
      </c>
      <c r="C15" s="1" t="s">
        <v>12</v>
      </c>
      <c r="D15" s="1" t="s">
        <v>103</v>
      </c>
      <c r="E15" s="13">
        <v>171712955</v>
      </c>
    </row>
    <row r="16" spans="1:5" x14ac:dyDescent="0.25">
      <c r="A16" s="3" t="s">
        <v>379</v>
      </c>
      <c r="B16" s="11" t="str">
        <f t="shared" si="0"/>
        <v>Bal_AkPa_UAv</v>
      </c>
      <c r="C16" s="1" t="s">
        <v>13</v>
      </c>
      <c r="D16" s="1" t="s">
        <v>104</v>
      </c>
      <c r="E16" s="13">
        <v>6205323</v>
      </c>
    </row>
    <row r="17" spans="1:5" x14ac:dyDescent="0.25">
      <c r="A17" s="3" t="s">
        <v>251</v>
      </c>
      <c r="B17" s="11" t="str">
        <f t="shared" si="0"/>
        <v>Bal_AkPa_invTot</v>
      </c>
      <c r="C17" s="4" t="s">
        <v>14</v>
      </c>
      <c r="D17" s="4" t="s">
        <v>105</v>
      </c>
      <c r="E17" s="13">
        <v>408264970</v>
      </c>
    </row>
    <row r="18" spans="1:5" x14ac:dyDescent="0.25">
      <c r="A18" s="3" t="s">
        <v>252</v>
      </c>
      <c r="B18" s="11" t="str">
        <f t="shared" si="0"/>
        <v>Bal_AkPa_Kapa</v>
      </c>
      <c r="C18" s="1" t="s">
        <v>15</v>
      </c>
      <c r="D18" s="1" t="s">
        <v>106</v>
      </c>
      <c r="E18" s="13">
        <v>80198160</v>
      </c>
    </row>
    <row r="19" spans="1:5" x14ac:dyDescent="0.25">
      <c r="A19" s="3" t="s">
        <v>253</v>
      </c>
      <c r="B19" s="11" t="str">
        <f t="shared" si="0"/>
        <v>Bal_AkPa_invAn</v>
      </c>
      <c r="C19" s="1" t="s">
        <v>16</v>
      </c>
      <c r="D19" s="1" t="s">
        <v>107</v>
      </c>
      <c r="E19" s="13">
        <v>53802592</v>
      </c>
    </row>
    <row r="20" spans="1:5" x14ac:dyDescent="0.25">
      <c r="A20" s="3" t="s">
        <v>399</v>
      </c>
      <c r="B20" s="11" t="str">
        <f t="shared" si="0"/>
        <v>Bal_AkPa_ObL</v>
      </c>
      <c r="C20" s="1" t="s">
        <v>17</v>
      </c>
      <c r="D20" s="1" t="s">
        <v>108</v>
      </c>
      <c r="E20" s="13">
        <v>138416923</v>
      </c>
    </row>
    <row r="21" spans="1:5" x14ac:dyDescent="0.25">
      <c r="A21" s="3" t="s">
        <v>254</v>
      </c>
      <c r="B21" s="11" t="str">
        <f t="shared" si="0"/>
        <v>Bal_AkPa_AnKi</v>
      </c>
      <c r="C21" s="1" t="s">
        <v>18</v>
      </c>
      <c r="D21" s="1" t="s">
        <v>109</v>
      </c>
      <c r="E21" s="13">
        <v>0</v>
      </c>
    </row>
    <row r="22" spans="1:5" x14ac:dyDescent="0.25">
      <c r="A22" s="3" t="s">
        <v>255</v>
      </c>
      <c r="B22" s="11" t="str">
        <f t="shared" si="0"/>
        <v>Bal_AkPa_PUd</v>
      </c>
      <c r="C22" s="1" t="s">
        <v>19</v>
      </c>
      <c r="D22" s="1" t="s">
        <v>110</v>
      </c>
      <c r="E22" s="13">
        <v>72034</v>
      </c>
    </row>
    <row r="23" spans="1:5" x14ac:dyDescent="0.25">
      <c r="A23" s="3" t="s">
        <v>256</v>
      </c>
      <c r="B23" s="11" t="str">
        <f t="shared" si="0"/>
        <v>Bal_AkPa_Xud</v>
      </c>
      <c r="C23" s="1" t="s">
        <v>20</v>
      </c>
      <c r="D23" s="1" t="s">
        <v>111</v>
      </c>
      <c r="E23" s="13">
        <v>14939630</v>
      </c>
    </row>
    <row r="24" spans="1:5" x14ac:dyDescent="0.25">
      <c r="A24" s="3" t="s">
        <v>257</v>
      </c>
      <c r="B24" s="11" t="str">
        <f t="shared" si="0"/>
        <v>Bal_AkPa_iKre</v>
      </c>
      <c r="C24" s="1" t="s">
        <v>21</v>
      </c>
      <c r="D24" s="1" t="s">
        <v>112</v>
      </c>
      <c r="E24" s="13">
        <v>5827859</v>
      </c>
    </row>
    <row r="25" spans="1:5" x14ac:dyDescent="0.25">
      <c r="A25" s="3" t="s">
        <v>258</v>
      </c>
      <c r="B25" s="11" t="str">
        <f t="shared" si="0"/>
        <v>Bal_AkPa_Xinv</v>
      </c>
      <c r="C25" s="1" t="s">
        <v>22</v>
      </c>
      <c r="D25" s="1" t="s">
        <v>113</v>
      </c>
      <c r="E25" s="13">
        <v>36855882</v>
      </c>
    </row>
    <row r="26" spans="1:5" x14ac:dyDescent="0.25">
      <c r="A26" s="3" t="s">
        <v>387</v>
      </c>
      <c r="B26" s="11" t="str">
        <f t="shared" si="0"/>
        <v>Bal_AkPa_FinTot</v>
      </c>
      <c r="C26" s="4" t="s">
        <v>23</v>
      </c>
      <c r="D26" s="4" t="s">
        <v>203</v>
      </c>
      <c r="E26" s="13">
        <v>330113080</v>
      </c>
    </row>
    <row r="27" spans="1:5" x14ac:dyDescent="0.25">
      <c r="A27" s="3" t="s">
        <v>259</v>
      </c>
      <c r="B27" s="11" t="str">
        <f t="shared" si="0"/>
        <v>Bal_AkPa_Gfd</v>
      </c>
      <c r="C27" s="1" t="s">
        <v>24</v>
      </c>
      <c r="D27" s="1" t="s">
        <v>114</v>
      </c>
      <c r="E27" s="13">
        <v>0</v>
      </c>
    </row>
    <row r="28" spans="1:5" x14ac:dyDescent="0.25">
      <c r="A28" s="3" t="s">
        <v>250</v>
      </c>
      <c r="B28" s="11" t="str">
        <f t="shared" si="0"/>
        <v>Bal_AkPa_iakTot</v>
      </c>
      <c r="C28" s="4" t="s">
        <v>25</v>
      </c>
      <c r="D28" s="4" t="s">
        <v>115</v>
      </c>
      <c r="E28" s="13">
        <v>745531834</v>
      </c>
    </row>
    <row r="29" spans="1:5" x14ac:dyDescent="0.25">
      <c r="A29" s="3" t="s">
        <v>328</v>
      </c>
      <c r="B29" s="11" t="str">
        <f t="shared" si="0"/>
        <v>Bal_AkPa_iakTM</v>
      </c>
      <c r="C29" s="1" t="s">
        <v>26</v>
      </c>
      <c r="D29" s="1" t="s">
        <v>204</v>
      </c>
      <c r="E29" s="13">
        <v>89631870</v>
      </c>
    </row>
    <row r="30" spans="1:5" x14ac:dyDescent="0.25">
      <c r="A30" s="3" t="s">
        <v>329</v>
      </c>
      <c r="B30" s="11" t="str">
        <f t="shared" si="0"/>
        <v>Bal_AkPa_GfPh</v>
      </c>
      <c r="C30" s="1" t="s">
        <v>27</v>
      </c>
      <c r="D30" s="6" t="s">
        <v>221</v>
      </c>
      <c r="E30" s="13">
        <v>0</v>
      </c>
    </row>
    <row r="31" spans="1:5" x14ac:dyDescent="0.25">
      <c r="A31" s="3" t="s">
        <v>330</v>
      </c>
      <c r="B31" s="11" t="str">
        <f t="shared" si="0"/>
        <v>Bal_AkPa_GfLP</v>
      </c>
      <c r="C31" s="1" t="s">
        <v>28</v>
      </c>
      <c r="D31" s="1" t="s">
        <v>116</v>
      </c>
      <c r="E31" s="13">
        <v>1169</v>
      </c>
    </row>
    <row r="32" spans="1:5" x14ac:dyDescent="0.25">
      <c r="A32" s="3" t="s">
        <v>331</v>
      </c>
      <c r="B32" s="11" t="str">
        <f t="shared" si="0"/>
        <v>Bal_AkPa_GfEh</v>
      </c>
      <c r="C32" s="1" t="s">
        <v>29</v>
      </c>
      <c r="D32" s="1" t="s">
        <v>117</v>
      </c>
      <c r="E32" s="13">
        <v>0</v>
      </c>
    </row>
    <row r="33" spans="1:5" x14ac:dyDescent="0.25">
      <c r="A33" s="3" t="s">
        <v>332</v>
      </c>
      <c r="B33" s="11" t="str">
        <f t="shared" si="0"/>
        <v>Bal_AkPa_Gfx</v>
      </c>
      <c r="C33" s="1" t="s">
        <v>30</v>
      </c>
      <c r="D33" s="1" t="s">
        <v>205</v>
      </c>
      <c r="E33" s="13">
        <v>0</v>
      </c>
    </row>
    <row r="34" spans="1:5" x14ac:dyDescent="0.25">
      <c r="A34" s="3" t="s">
        <v>333</v>
      </c>
      <c r="B34" s="11" t="str">
        <f t="shared" si="0"/>
        <v>Bal_AkPa_GfTot</v>
      </c>
      <c r="C34" s="4" t="s">
        <v>31</v>
      </c>
      <c r="D34" s="4" t="s">
        <v>222</v>
      </c>
      <c r="E34" s="13">
        <v>1169</v>
      </c>
    </row>
    <row r="35" spans="1:5" x14ac:dyDescent="0.25">
      <c r="A35" s="3" t="s">
        <v>334</v>
      </c>
      <c r="B35" s="11" t="str">
        <f t="shared" si="0"/>
        <v>Bal_AkPa_TFtM</v>
      </c>
      <c r="C35" s="1" t="s">
        <v>32</v>
      </c>
      <c r="D35" s="1" t="s">
        <v>118</v>
      </c>
      <c r="E35" s="13">
        <v>541413</v>
      </c>
    </row>
    <row r="36" spans="1:5" x14ac:dyDescent="0.25">
      <c r="A36" s="3" t="s">
        <v>335</v>
      </c>
      <c r="B36" s="11" t="str">
        <f t="shared" si="0"/>
        <v>Bal_AkPa_TFm</v>
      </c>
      <c r="C36" s="1" t="s">
        <v>33</v>
      </c>
      <c r="D36" s="1" t="s">
        <v>119</v>
      </c>
      <c r="E36" s="13">
        <v>0</v>
      </c>
    </row>
    <row r="37" spans="1:5" x14ac:dyDescent="0.25">
      <c r="A37" s="3" t="s">
        <v>336</v>
      </c>
      <c r="B37" s="11" t="str">
        <f t="shared" si="0"/>
        <v>Bal_AkPa_TDFTot</v>
      </c>
      <c r="C37" s="4" t="s">
        <v>34</v>
      </c>
      <c r="D37" s="4" t="s">
        <v>223</v>
      </c>
      <c r="E37" s="13">
        <v>541413</v>
      </c>
    </row>
    <row r="38" spans="1:5" x14ac:dyDescent="0.25">
      <c r="A38" s="3" t="s">
        <v>337</v>
      </c>
      <c r="B38" s="11" t="str">
        <f t="shared" si="0"/>
        <v>Bal_AkPa_TFv</v>
      </c>
      <c r="C38" s="1" t="s">
        <v>35</v>
      </c>
      <c r="D38" s="1" t="s">
        <v>120</v>
      </c>
      <c r="E38" s="13">
        <v>0</v>
      </c>
    </row>
    <row r="39" spans="1:5" x14ac:dyDescent="0.25">
      <c r="A39" s="3" t="s">
        <v>338</v>
      </c>
      <c r="B39" s="11" t="str">
        <f t="shared" si="0"/>
        <v>Bal_AkPa_TTv</v>
      </c>
      <c r="C39" s="1" t="s">
        <v>36</v>
      </c>
      <c r="D39" s="1" t="s">
        <v>121</v>
      </c>
      <c r="E39" s="13">
        <v>3020585</v>
      </c>
    </row>
    <row r="40" spans="1:5" x14ac:dyDescent="0.25">
      <c r="A40" s="3" t="s">
        <v>339</v>
      </c>
      <c r="B40" s="11" t="str">
        <f t="shared" si="0"/>
        <v>Bal_AkPa_TAv</v>
      </c>
      <c r="C40" s="1" t="s">
        <v>37</v>
      </c>
      <c r="D40" s="1" t="s">
        <v>122</v>
      </c>
      <c r="E40" s="13">
        <v>189817</v>
      </c>
    </row>
    <row r="41" spans="1:5" x14ac:dyDescent="0.25">
      <c r="A41" s="3" t="s">
        <v>390</v>
      </c>
      <c r="B41" s="11" t="str">
        <f t="shared" si="0"/>
        <v>Bal_AkPa_XTh</v>
      </c>
      <c r="C41" s="1" t="s">
        <v>38</v>
      </c>
      <c r="D41" s="1" t="s">
        <v>123</v>
      </c>
      <c r="E41" s="13">
        <v>1021352</v>
      </c>
    </row>
    <row r="42" spans="1:5" x14ac:dyDescent="0.25">
      <c r="A42" s="3" t="s">
        <v>340</v>
      </c>
      <c r="B42" s="11" t="str">
        <f t="shared" si="0"/>
        <v>Bal_AkPa_TTot</v>
      </c>
      <c r="C42" s="4" t="s">
        <v>39</v>
      </c>
      <c r="D42" s="4" t="s">
        <v>224</v>
      </c>
      <c r="E42" s="13">
        <v>4774337</v>
      </c>
    </row>
    <row r="43" spans="1:5" x14ac:dyDescent="0.25">
      <c r="A43" s="3" t="s">
        <v>341</v>
      </c>
      <c r="B43" s="11" t="str">
        <f t="shared" si="0"/>
        <v>Bal_AkPa_AkMB</v>
      </c>
      <c r="C43" s="1" t="s">
        <v>40</v>
      </c>
      <c r="D43" s="1" t="s">
        <v>228</v>
      </c>
      <c r="E43" s="13">
        <v>0</v>
      </c>
    </row>
    <row r="44" spans="1:5" x14ac:dyDescent="0.25">
      <c r="A44" s="3" t="s">
        <v>342</v>
      </c>
      <c r="B44" s="11" t="str">
        <f t="shared" si="0"/>
        <v>Bal_AkPa_ASa</v>
      </c>
      <c r="C44" s="1" t="s">
        <v>41</v>
      </c>
      <c r="D44" s="1" t="s">
        <v>124</v>
      </c>
      <c r="E44" s="13">
        <v>2000956</v>
      </c>
    </row>
    <row r="45" spans="1:5" x14ac:dyDescent="0.25">
      <c r="A45" s="3" t="s">
        <v>343</v>
      </c>
      <c r="B45" s="11" t="str">
        <f t="shared" si="0"/>
        <v>Bal_AkPa_USa</v>
      </c>
      <c r="C45" s="1" t="s">
        <v>42</v>
      </c>
      <c r="D45" s="1" t="s">
        <v>126</v>
      </c>
      <c r="E45" s="13">
        <v>1021231</v>
      </c>
    </row>
    <row r="46" spans="1:5" x14ac:dyDescent="0.25">
      <c r="A46" s="3" t="s">
        <v>344</v>
      </c>
      <c r="B46" s="11" t="str">
        <f t="shared" si="0"/>
        <v>Bal_AkPa_LBe</v>
      </c>
      <c r="C46" s="1" t="s">
        <v>43</v>
      </c>
      <c r="D46" s="1" t="s">
        <v>125</v>
      </c>
      <c r="E46" s="13">
        <v>1834804</v>
      </c>
    </row>
    <row r="47" spans="1:5" x14ac:dyDescent="0.25">
      <c r="A47" s="3" t="s">
        <v>388</v>
      </c>
      <c r="B47" s="11" t="str">
        <f t="shared" si="0"/>
        <v>Bal_AkPa_AkX</v>
      </c>
      <c r="C47" s="1" t="s">
        <v>44</v>
      </c>
      <c r="D47" s="1" t="s">
        <v>113</v>
      </c>
      <c r="E47" s="13">
        <v>37170</v>
      </c>
    </row>
    <row r="48" spans="1:5" x14ac:dyDescent="0.25">
      <c r="A48" s="3" t="s">
        <v>389</v>
      </c>
      <c r="B48" s="11" t="str">
        <f t="shared" si="0"/>
        <v>Bal_AkPa_AkXTot</v>
      </c>
      <c r="C48" s="4" t="s">
        <v>45</v>
      </c>
      <c r="D48" s="4" t="s">
        <v>225</v>
      </c>
      <c r="E48" s="13">
        <v>4894161</v>
      </c>
    </row>
    <row r="49" spans="1:5" x14ac:dyDescent="0.25">
      <c r="A49" s="3" t="s">
        <v>393</v>
      </c>
      <c r="B49" s="11" t="str">
        <f t="shared" si="0"/>
        <v>Bal_AkPa_TrL</v>
      </c>
      <c r="C49" s="1" t="s">
        <v>66</v>
      </c>
      <c r="D49" s="1" t="s">
        <v>127</v>
      </c>
      <c r="E49" s="13">
        <v>1966680</v>
      </c>
    </row>
    <row r="50" spans="1:5" x14ac:dyDescent="0.25">
      <c r="A50" s="3" t="s">
        <v>391</v>
      </c>
      <c r="B50" s="11" t="str">
        <f t="shared" si="0"/>
        <v>Bal_AkPa_XPap</v>
      </c>
      <c r="C50" s="1" t="s">
        <v>67</v>
      </c>
      <c r="D50" s="1" t="s">
        <v>128</v>
      </c>
      <c r="E50" s="13">
        <v>1312202</v>
      </c>
    </row>
    <row r="51" spans="1:5" x14ac:dyDescent="0.25">
      <c r="A51" s="3" t="s">
        <v>392</v>
      </c>
      <c r="B51" s="11" t="str">
        <f t="shared" si="0"/>
        <v>Bal_AkPa_PapTot</v>
      </c>
      <c r="C51" s="4" t="s">
        <v>68</v>
      </c>
      <c r="D51" s="4" t="s">
        <v>226</v>
      </c>
      <c r="E51" s="13">
        <v>3278883</v>
      </c>
    </row>
    <row r="52" spans="1:5" x14ac:dyDescent="0.25">
      <c r="A52" s="3" t="s">
        <v>260</v>
      </c>
      <c r="B52" s="11" t="str">
        <f t="shared" si="0"/>
        <v>Bal_AkPa_AktTot</v>
      </c>
      <c r="C52" s="4" t="s">
        <v>69</v>
      </c>
      <c r="D52" s="4" t="s">
        <v>227</v>
      </c>
      <c r="E52" s="13">
        <v>848251667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s="11" t="str">
        <f t="shared" ref="B55:B107" si="1">"Bal_"&amp;$B$7&amp;"_"&amp;$A55</f>
        <v>Bal_AkPa_AGk</v>
      </c>
      <c r="C55" s="1" t="s">
        <v>70</v>
      </c>
      <c r="D55" s="1" t="s">
        <v>160</v>
      </c>
      <c r="E55" s="13">
        <v>770000</v>
      </c>
    </row>
    <row r="56" spans="1:5" x14ac:dyDescent="0.25">
      <c r="A56" s="3" t="s">
        <v>262</v>
      </c>
      <c r="B56" s="11" t="str">
        <f t="shared" si="1"/>
        <v>Bal_AkPa_OEm</v>
      </c>
      <c r="C56" s="1" t="s">
        <v>71</v>
      </c>
      <c r="D56" s="1" t="s">
        <v>161</v>
      </c>
      <c r="E56" s="13">
        <v>0</v>
      </c>
    </row>
    <row r="57" spans="1:5" x14ac:dyDescent="0.25">
      <c r="A57" s="3" t="s">
        <v>400</v>
      </c>
      <c r="B57" s="11" t="str">
        <f t="shared" si="1"/>
        <v>Bal_AkPa_OhL</v>
      </c>
      <c r="C57" s="1" t="s">
        <v>72</v>
      </c>
      <c r="D57" s="1" t="s">
        <v>162</v>
      </c>
      <c r="E57" s="13">
        <v>0</v>
      </c>
    </row>
    <row r="58" spans="1:5" x14ac:dyDescent="0.25">
      <c r="A58" s="3" t="s">
        <v>263</v>
      </c>
      <c r="B58" s="11" t="str">
        <f t="shared" si="1"/>
        <v>Bal_AkPa_AVUE</v>
      </c>
      <c r="C58" s="1" t="s">
        <v>73</v>
      </c>
      <c r="D58" s="1" t="s">
        <v>163</v>
      </c>
      <c r="E58" s="13">
        <v>0</v>
      </c>
    </row>
    <row r="59" spans="1:5" x14ac:dyDescent="0.25">
      <c r="A59" s="3" t="s">
        <v>264</v>
      </c>
      <c r="B59" s="11" t="str">
        <f t="shared" si="1"/>
        <v>Bal_AkPa_AVSB</v>
      </c>
      <c r="C59" s="1" t="s">
        <v>74</v>
      </c>
      <c r="D59" s="1" t="s">
        <v>164</v>
      </c>
      <c r="E59" s="13">
        <v>0</v>
      </c>
    </row>
    <row r="60" spans="1:5" x14ac:dyDescent="0.25">
      <c r="A60" s="3" t="s">
        <v>345</v>
      </c>
      <c r="B60" s="11" t="str">
        <f t="shared" si="1"/>
        <v>Bal_AkPa_XVr</v>
      </c>
      <c r="C60" s="1" t="s">
        <v>75</v>
      </c>
      <c r="D60" s="1" t="s">
        <v>165</v>
      </c>
      <c r="E60" s="13">
        <v>0</v>
      </c>
    </row>
    <row r="61" spans="1:5" x14ac:dyDescent="0.25">
      <c r="A61" s="3" t="s">
        <v>265</v>
      </c>
      <c r="B61" s="11" t="str">
        <f t="shared" si="1"/>
        <v>Bal_AkPa_AVTot</v>
      </c>
      <c r="C61" s="4" t="s">
        <v>76</v>
      </c>
      <c r="D61" s="4" t="s">
        <v>236</v>
      </c>
      <c r="E61" s="13">
        <v>0</v>
      </c>
    </row>
    <row r="62" spans="1:5" x14ac:dyDescent="0.25">
      <c r="A62" s="3" t="s">
        <v>266</v>
      </c>
      <c r="B62" s="11" t="str">
        <f t="shared" si="1"/>
        <v>Bal_AkPa_Sif</v>
      </c>
      <c r="C62" s="1" t="s">
        <v>77</v>
      </c>
      <c r="D62" s="1" t="s">
        <v>166</v>
      </c>
      <c r="E62" s="13">
        <v>2598986</v>
      </c>
    </row>
    <row r="63" spans="1:5" x14ac:dyDescent="0.25">
      <c r="A63" s="3" t="s">
        <v>267</v>
      </c>
      <c r="B63" s="11" t="str">
        <f t="shared" si="1"/>
        <v>Bal_AkPa_VeH</v>
      </c>
      <c r="C63" s="1" t="s">
        <v>78</v>
      </c>
      <c r="D63" s="1" t="s">
        <v>167</v>
      </c>
      <c r="E63" s="13">
        <v>6241366</v>
      </c>
    </row>
    <row r="64" spans="1:5" x14ac:dyDescent="0.25">
      <c r="A64" s="3" t="s">
        <v>268</v>
      </c>
      <c r="B64" s="11" t="str">
        <f t="shared" si="1"/>
        <v>Bal_AkPa_XH</v>
      </c>
      <c r="C64" s="1" t="s">
        <v>79</v>
      </c>
      <c r="D64" s="1" t="s">
        <v>168</v>
      </c>
      <c r="E64" s="13">
        <v>0</v>
      </c>
    </row>
    <row r="65" spans="1:5" x14ac:dyDescent="0.25">
      <c r="A65" s="3" t="s">
        <v>269</v>
      </c>
      <c r="B65" s="11" t="str">
        <f t="shared" si="1"/>
        <v>Bal_AkPa_ResTot</v>
      </c>
      <c r="C65" s="4" t="s">
        <v>80</v>
      </c>
      <c r="D65" s="4" t="s">
        <v>237</v>
      </c>
      <c r="E65" s="13">
        <v>8840352</v>
      </c>
    </row>
    <row r="66" spans="1:5" x14ac:dyDescent="0.25">
      <c r="A66" s="3" t="s">
        <v>270</v>
      </c>
      <c r="B66" s="11" t="str">
        <f t="shared" si="1"/>
        <v>Bal_AkPa_OvUn</v>
      </c>
      <c r="C66" s="1" t="s">
        <v>81</v>
      </c>
      <c r="D66" s="1" t="s">
        <v>169</v>
      </c>
      <c r="E66" s="13">
        <v>75358858</v>
      </c>
    </row>
    <row r="67" spans="1:5" x14ac:dyDescent="0.25">
      <c r="A67" s="3" t="s">
        <v>346</v>
      </c>
      <c r="B67" s="11" t="str">
        <f t="shared" si="1"/>
        <v>Bal_AkPa_FUb</v>
      </c>
      <c r="C67" s="1" t="s">
        <v>82</v>
      </c>
      <c r="D67" s="1" t="s">
        <v>230</v>
      </c>
      <c r="E67" s="13">
        <v>0</v>
      </c>
    </row>
    <row r="68" spans="1:5" x14ac:dyDescent="0.25">
      <c r="A68" s="3" t="s">
        <v>347</v>
      </c>
      <c r="B68" s="11" t="str">
        <f t="shared" si="1"/>
        <v>Bal_AkPa_Mi</v>
      </c>
      <c r="C68" s="1" t="s">
        <v>83</v>
      </c>
      <c r="D68" s="1" t="s">
        <v>229</v>
      </c>
      <c r="E68" s="13">
        <v>0</v>
      </c>
    </row>
    <row r="69" spans="1:5" x14ac:dyDescent="0.25">
      <c r="A69" s="3" t="s">
        <v>348</v>
      </c>
      <c r="B69" s="11" t="str">
        <f t="shared" si="1"/>
        <v>Bal_AkPa_EkTot</v>
      </c>
      <c r="C69" s="4" t="s">
        <v>84</v>
      </c>
      <c r="D69" s="4" t="s">
        <v>238</v>
      </c>
      <c r="E69" s="13">
        <v>84969210</v>
      </c>
    </row>
    <row r="70" spans="1:5" x14ac:dyDescent="0.25">
      <c r="A70" s="3" t="s">
        <v>291</v>
      </c>
      <c r="B70" s="11" t="str">
        <f t="shared" si="1"/>
        <v>Bal_AkPa_OKap</v>
      </c>
      <c r="C70" s="1" t="s">
        <v>130</v>
      </c>
      <c r="D70" s="1" t="s">
        <v>206</v>
      </c>
      <c r="E70" s="13">
        <v>16081900</v>
      </c>
    </row>
    <row r="71" spans="1:5" x14ac:dyDescent="0.25">
      <c r="A71" s="3" t="s">
        <v>349</v>
      </c>
      <c r="B71" s="11" t="str">
        <f t="shared" si="1"/>
        <v>Bal_AkPa_AnLk</v>
      </c>
      <c r="C71" s="1" t="s">
        <v>131</v>
      </c>
      <c r="D71" s="1" t="s">
        <v>207</v>
      </c>
      <c r="E71" s="13">
        <v>2198336</v>
      </c>
    </row>
    <row r="72" spans="1:5" x14ac:dyDescent="0.25">
      <c r="A72" s="3" t="s">
        <v>350</v>
      </c>
      <c r="B72" s="11" t="str">
        <f t="shared" si="1"/>
        <v>Bal_AkPa_ALTot</v>
      </c>
      <c r="C72" s="4" t="s">
        <v>132</v>
      </c>
      <c r="D72" s="4" t="s">
        <v>239</v>
      </c>
      <c r="E72" s="13">
        <v>18280236</v>
      </c>
    </row>
    <row r="73" spans="1:5" x14ac:dyDescent="0.25">
      <c r="A73" s="3" t="s">
        <v>351</v>
      </c>
      <c r="B73" s="11" t="str">
        <f t="shared" si="1"/>
        <v>Bal_AkPa_Phs</v>
      </c>
      <c r="C73" s="1" t="s">
        <v>133</v>
      </c>
      <c r="D73" s="1" t="s">
        <v>232</v>
      </c>
      <c r="E73" s="13">
        <v>0</v>
      </c>
    </row>
    <row r="74" spans="1:5" x14ac:dyDescent="0.25">
      <c r="A74" s="3" t="s">
        <v>352</v>
      </c>
      <c r="B74" s="11" t="str">
        <f t="shared" si="1"/>
        <v>Bal_AkPa_FmS</v>
      </c>
      <c r="C74" s="1" t="s">
        <v>134</v>
      </c>
      <c r="D74" s="1" t="s">
        <v>233</v>
      </c>
      <c r="E74" s="13">
        <v>0</v>
      </c>
    </row>
    <row r="75" spans="1:5" x14ac:dyDescent="0.25">
      <c r="A75" s="3" t="s">
        <v>353</v>
      </c>
      <c r="B75" s="11" t="str">
        <f t="shared" si="1"/>
        <v>Bal_AkPa_GY</v>
      </c>
      <c r="C75" s="1" t="s">
        <v>135</v>
      </c>
      <c r="D75" s="1" t="s">
        <v>170</v>
      </c>
      <c r="E75" s="13">
        <v>303777347</v>
      </c>
    </row>
    <row r="76" spans="1:5" x14ac:dyDescent="0.25">
      <c r="A76" s="3" t="s">
        <v>401</v>
      </c>
      <c r="B76" s="11" t="str">
        <f t="shared" si="1"/>
        <v>Bal_AkPa_inBp</v>
      </c>
      <c r="C76" s="1" t="s">
        <v>136</v>
      </c>
      <c r="D76" s="1" t="s">
        <v>208</v>
      </c>
      <c r="E76" s="13">
        <v>226980106</v>
      </c>
    </row>
    <row r="77" spans="1:5" x14ac:dyDescent="0.25">
      <c r="A77" s="3" t="s">
        <v>354</v>
      </c>
      <c r="B77" s="11" t="str">
        <f t="shared" si="1"/>
        <v>Bal_AkPa_KoBp</v>
      </c>
      <c r="C77" s="1" t="s">
        <v>137</v>
      </c>
      <c r="D77" s="1" t="s">
        <v>209</v>
      </c>
      <c r="E77" s="13">
        <v>38931688</v>
      </c>
    </row>
    <row r="78" spans="1:5" x14ac:dyDescent="0.25">
      <c r="A78" s="3" t="s">
        <v>355</v>
      </c>
      <c r="B78" s="11" t="str">
        <f t="shared" si="1"/>
        <v>Bal_AkPa_RmGp</v>
      </c>
      <c r="C78" s="1" t="s">
        <v>138</v>
      </c>
      <c r="D78" s="1" t="s">
        <v>210</v>
      </c>
      <c r="E78" s="13">
        <v>4996471</v>
      </c>
    </row>
    <row r="79" spans="1:5" x14ac:dyDescent="0.25">
      <c r="A79" s="3" t="s">
        <v>356</v>
      </c>
      <c r="B79" s="11" t="str">
        <f t="shared" si="1"/>
        <v>Bal_AkPa_HGTot</v>
      </c>
      <c r="C79" s="4" t="s">
        <v>139</v>
      </c>
      <c r="D79" s="4" t="s">
        <v>240</v>
      </c>
      <c r="E79" s="13">
        <v>574685611</v>
      </c>
    </row>
    <row r="80" spans="1:5" x14ac:dyDescent="0.25">
      <c r="A80" s="3" t="s">
        <v>357</v>
      </c>
      <c r="B80" s="11" t="str">
        <f t="shared" si="1"/>
        <v>Bal_AkPa_HMrp</v>
      </c>
      <c r="C80" s="1" t="s">
        <v>140</v>
      </c>
      <c r="D80" s="1" t="s">
        <v>211</v>
      </c>
      <c r="E80" s="13">
        <v>85901428</v>
      </c>
    </row>
    <row r="81" spans="1:5" x14ac:dyDescent="0.25">
      <c r="A81" s="3" t="s">
        <v>358</v>
      </c>
      <c r="B81" s="11" t="str">
        <f t="shared" si="1"/>
        <v>Bal_AkPa_RMrp</v>
      </c>
      <c r="C81" s="1" t="s">
        <v>141</v>
      </c>
      <c r="D81" s="1" t="s">
        <v>212</v>
      </c>
      <c r="E81" s="13">
        <v>0</v>
      </c>
    </row>
    <row r="82" spans="1:5" x14ac:dyDescent="0.25">
      <c r="A82" s="3" t="s">
        <v>359</v>
      </c>
      <c r="B82" s="11" t="str">
        <f t="shared" si="1"/>
        <v>Bal_AkPa_MrpTot</v>
      </c>
      <c r="C82" s="4" t="s">
        <v>142</v>
      </c>
      <c r="D82" s="4" t="s">
        <v>241</v>
      </c>
      <c r="E82" s="13">
        <v>85901428</v>
      </c>
    </row>
    <row r="83" spans="1:5" x14ac:dyDescent="0.25">
      <c r="A83" s="3" t="s">
        <v>289</v>
      </c>
      <c r="B83" s="11" t="str">
        <f t="shared" si="1"/>
        <v>Bal_AkPa_LPTot</v>
      </c>
      <c r="C83" s="4" t="s">
        <v>143</v>
      </c>
      <c r="D83" s="4" t="s">
        <v>242</v>
      </c>
      <c r="E83" s="13">
        <v>660587040</v>
      </c>
    </row>
    <row r="84" spans="1:5" x14ac:dyDescent="0.25">
      <c r="A84" s="3" t="s">
        <v>360</v>
      </c>
      <c r="B84" s="11" t="str">
        <f t="shared" si="1"/>
        <v>Bal_AkPa_FmLi</v>
      </c>
      <c r="C84" s="1" t="s">
        <v>144</v>
      </c>
      <c r="D84" s="1" t="s">
        <v>213</v>
      </c>
      <c r="E84" s="13">
        <v>504698</v>
      </c>
    </row>
    <row r="85" spans="1:5" x14ac:dyDescent="0.25">
      <c r="A85" s="3" t="s">
        <v>361</v>
      </c>
      <c r="B85" s="11" t="str">
        <f t="shared" si="1"/>
        <v>Bal_AkPa_EhS</v>
      </c>
      <c r="C85" s="1" t="s">
        <v>145</v>
      </c>
      <c r="D85" s="1" t="s">
        <v>214</v>
      </c>
      <c r="E85" s="13">
        <v>0</v>
      </c>
    </row>
    <row r="86" spans="1:5" x14ac:dyDescent="0.25">
      <c r="A86" s="3" t="s">
        <v>362</v>
      </c>
      <c r="B86" s="11" t="str">
        <f t="shared" si="1"/>
        <v>Bal_AkPa_RmS</v>
      </c>
      <c r="C86" s="1" t="s">
        <v>146</v>
      </c>
      <c r="D86" s="1" t="s">
        <v>215</v>
      </c>
      <c r="E86" s="13">
        <v>0</v>
      </c>
    </row>
    <row r="87" spans="1:5" x14ac:dyDescent="0.25">
      <c r="A87" s="3" t="s">
        <v>271</v>
      </c>
      <c r="B87" s="11" t="str">
        <f t="shared" si="1"/>
        <v>Bal_AkPa_HBP</v>
      </c>
      <c r="C87" s="1" t="s">
        <v>147</v>
      </c>
      <c r="D87" s="1" t="s">
        <v>171</v>
      </c>
      <c r="E87" s="13">
        <v>0</v>
      </c>
    </row>
    <row r="88" spans="1:5" x14ac:dyDescent="0.25">
      <c r="A88" s="3" t="s">
        <v>363</v>
      </c>
      <c r="B88" s="11" t="str">
        <f t="shared" si="1"/>
        <v>Bal_AkPa_HFiTot</v>
      </c>
      <c r="C88" s="4" t="s">
        <v>148</v>
      </c>
      <c r="D88" s="4" t="s">
        <v>397</v>
      </c>
      <c r="E88" s="13">
        <v>661091739</v>
      </c>
    </row>
    <row r="89" spans="1:5" x14ac:dyDescent="0.25">
      <c r="A89" s="3" t="s">
        <v>364</v>
      </c>
      <c r="B89" s="11" t="str">
        <f t="shared" si="1"/>
        <v>Bal_AkPa_PLF</v>
      </c>
      <c r="C89" s="1" t="s">
        <v>149</v>
      </c>
      <c r="D89" s="1" t="s">
        <v>172</v>
      </c>
      <c r="E89" s="13">
        <v>0</v>
      </c>
    </row>
    <row r="90" spans="1:5" x14ac:dyDescent="0.25">
      <c r="A90" s="3" t="s">
        <v>365</v>
      </c>
      <c r="B90" s="11" t="str">
        <f t="shared" si="1"/>
        <v>Bal_AkPa_USf</v>
      </c>
      <c r="C90" s="1" t="s">
        <v>150</v>
      </c>
      <c r="D90" s="1" t="s">
        <v>173</v>
      </c>
      <c r="E90" s="13">
        <v>20071</v>
      </c>
    </row>
    <row r="91" spans="1:5" x14ac:dyDescent="0.25">
      <c r="A91" s="3" t="s">
        <v>366</v>
      </c>
      <c r="B91" s="11" t="str">
        <f t="shared" si="1"/>
        <v>Bal_AkPa_XHen</v>
      </c>
      <c r="C91" s="1" t="s">
        <v>151</v>
      </c>
      <c r="D91" s="1" t="s">
        <v>174</v>
      </c>
      <c r="E91" s="13">
        <v>28369</v>
      </c>
    </row>
    <row r="92" spans="1:5" x14ac:dyDescent="0.25">
      <c r="A92" s="3" t="s">
        <v>367</v>
      </c>
      <c r="B92" s="11" t="str">
        <f t="shared" si="1"/>
        <v>Bal_AkPa_HFTot</v>
      </c>
      <c r="C92" s="4" t="s">
        <v>152</v>
      </c>
      <c r="D92" s="4" t="s">
        <v>394</v>
      </c>
      <c r="E92" s="13">
        <v>48440</v>
      </c>
    </row>
    <row r="93" spans="1:5" x14ac:dyDescent="0.25">
      <c r="A93" s="3" t="s">
        <v>380</v>
      </c>
      <c r="B93" s="11" t="str">
        <f t="shared" si="1"/>
        <v>Bal_AkPa_Gfdep</v>
      </c>
      <c r="C93" s="1" t="s">
        <v>153</v>
      </c>
      <c r="D93" s="1" t="s">
        <v>114</v>
      </c>
      <c r="E93" s="13">
        <v>0</v>
      </c>
    </row>
    <row r="94" spans="1:5" x14ac:dyDescent="0.25">
      <c r="A94" s="3" t="s">
        <v>272</v>
      </c>
      <c r="B94" s="11" t="str">
        <f t="shared" si="1"/>
        <v>Bal_AkPa_GDF</v>
      </c>
      <c r="C94" s="1" t="s">
        <v>154</v>
      </c>
      <c r="D94" s="1" t="s">
        <v>175</v>
      </c>
      <c r="E94" s="13">
        <v>395</v>
      </c>
    </row>
    <row r="95" spans="1:5" x14ac:dyDescent="0.25">
      <c r="A95" s="3" t="s">
        <v>273</v>
      </c>
      <c r="B95" s="11" t="str">
        <f t="shared" si="1"/>
        <v>Bal_AkPa_GGf</v>
      </c>
      <c r="C95" s="1" t="s">
        <v>155</v>
      </c>
      <c r="D95" s="1" t="s">
        <v>176</v>
      </c>
      <c r="E95" s="13">
        <v>0</v>
      </c>
    </row>
    <row r="96" spans="1:5" x14ac:dyDescent="0.25">
      <c r="A96" s="3" t="s">
        <v>402</v>
      </c>
      <c r="B96" s="11" t="str">
        <f t="shared" si="1"/>
        <v>Bal_AkPa_OgL</v>
      </c>
      <c r="C96" s="1" t="s">
        <v>156</v>
      </c>
      <c r="D96" s="1" t="s">
        <v>177</v>
      </c>
      <c r="E96" s="13">
        <v>0</v>
      </c>
    </row>
    <row r="97" spans="1:5" x14ac:dyDescent="0.25">
      <c r="A97" s="3" t="s">
        <v>274</v>
      </c>
      <c r="B97" s="11" t="str">
        <f t="shared" si="1"/>
        <v>Bal_AkPa_KonG</v>
      </c>
      <c r="C97" s="1" t="s">
        <v>157</v>
      </c>
      <c r="D97" s="1" t="s">
        <v>178</v>
      </c>
      <c r="E97" s="13">
        <v>0</v>
      </c>
    </row>
    <row r="98" spans="1:5" x14ac:dyDescent="0.25">
      <c r="A98" s="3" t="s">
        <v>368</v>
      </c>
      <c r="B98" s="11" t="str">
        <f t="shared" si="1"/>
        <v>Bal_AkPa_UdG</v>
      </c>
      <c r="C98" s="1" t="s">
        <v>158</v>
      </c>
      <c r="D98" s="1" t="s">
        <v>186</v>
      </c>
      <c r="E98" s="13">
        <v>0</v>
      </c>
    </row>
    <row r="99" spans="1:5" x14ac:dyDescent="0.25">
      <c r="A99" s="3" t="s">
        <v>275</v>
      </c>
      <c r="B99" s="11" t="str">
        <f t="shared" si="1"/>
        <v>Bal_AkPa_GKre</v>
      </c>
      <c r="C99" s="1" t="s">
        <v>159</v>
      </c>
      <c r="D99" s="1" t="s">
        <v>179</v>
      </c>
      <c r="E99" s="13">
        <v>45001071</v>
      </c>
    </row>
    <row r="100" spans="1:5" x14ac:dyDescent="0.25">
      <c r="A100" s="3" t="s">
        <v>369</v>
      </c>
      <c r="B100" s="11" t="str">
        <f t="shared" si="1"/>
        <v>Bal_AkPa_GTv</v>
      </c>
      <c r="C100" s="1" t="s">
        <v>216</v>
      </c>
      <c r="D100" s="1" t="s">
        <v>180</v>
      </c>
      <c r="E100" s="13">
        <v>15872</v>
      </c>
    </row>
    <row r="101" spans="1:5" x14ac:dyDescent="0.25">
      <c r="A101" s="3" t="s">
        <v>370</v>
      </c>
      <c r="B101" s="11" t="str">
        <f t="shared" si="1"/>
        <v>Bal_AkPa_GAv</v>
      </c>
      <c r="C101" s="1" t="s">
        <v>217</v>
      </c>
      <c r="D101" s="1" t="s">
        <v>181</v>
      </c>
      <c r="E101" s="13">
        <v>0</v>
      </c>
    </row>
    <row r="102" spans="1:5" x14ac:dyDescent="0.25">
      <c r="A102" s="3" t="s">
        <v>371</v>
      </c>
      <c r="B102" s="11" t="str">
        <f t="shared" si="1"/>
        <v>Bal_AkPa_AkSf</v>
      </c>
      <c r="C102" s="1" t="s">
        <v>218</v>
      </c>
      <c r="D102" s="1" t="s">
        <v>182</v>
      </c>
      <c r="E102" s="13">
        <v>8189842</v>
      </c>
    </row>
    <row r="103" spans="1:5" x14ac:dyDescent="0.25">
      <c r="A103" s="3" t="s">
        <v>276</v>
      </c>
      <c r="B103" s="11" t="str">
        <f t="shared" si="1"/>
        <v>Bal_AkPa_MOF</v>
      </c>
      <c r="C103" s="1" t="s">
        <v>219</v>
      </c>
      <c r="D103" s="1" t="s">
        <v>183</v>
      </c>
      <c r="E103" s="13">
        <v>737125</v>
      </c>
    </row>
    <row r="104" spans="1:5" x14ac:dyDescent="0.25">
      <c r="A104" s="3" t="s">
        <v>372</v>
      </c>
      <c r="B104" s="11" t="str">
        <f t="shared" si="1"/>
        <v>Bal_AkPa_XG</v>
      </c>
      <c r="C104" s="1" t="s">
        <v>220</v>
      </c>
      <c r="D104" s="1" t="s">
        <v>184</v>
      </c>
      <c r="E104" s="13">
        <v>29719854</v>
      </c>
    </row>
    <row r="105" spans="1:5" x14ac:dyDescent="0.25">
      <c r="A105" s="3" t="s">
        <v>277</v>
      </c>
      <c r="B105" s="11" t="str">
        <f t="shared" si="1"/>
        <v>Bal_AkPa_GTot</v>
      </c>
      <c r="C105" s="4" t="s">
        <v>231</v>
      </c>
      <c r="D105" s="4" t="s">
        <v>395</v>
      </c>
      <c r="E105" s="13">
        <v>83664159</v>
      </c>
    </row>
    <row r="106" spans="1:5" x14ac:dyDescent="0.25">
      <c r="A106" s="3" t="s">
        <v>373</v>
      </c>
      <c r="B106" s="11" t="str">
        <f t="shared" si="1"/>
        <v>Bal_AkPa_Pap</v>
      </c>
      <c r="C106" s="1" t="s">
        <v>234</v>
      </c>
      <c r="D106" s="1" t="s">
        <v>185</v>
      </c>
      <c r="E106" s="13">
        <v>197884</v>
      </c>
    </row>
    <row r="107" spans="1:5" x14ac:dyDescent="0.25">
      <c r="A107" s="3" t="s">
        <v>374</v>
      </c>
      <c r="B107" s="11" t="str">
        <f t="shared" si="1"/>
        <v>Bal_AkPa_PasTot</v>
      </c>
      <c r="C107" s="4" t="s">
        <v>235</v>
      </c>
      <c r="D107" s="4" t="s">
        <v>396</v>
      </c>
      <c r="E107" s="13">
        <v>848251667</v>
      </c>
    </row>
    <row r="108" spans="1:5" x14ac:dyDescent="0.25"/>
  </sheetData>
  <sheetProtection algorithmName="SHA-512" hashValue="Gjnqy1lX1Hz62VuEu2o6PESCF8v/dEd1uRMKMbxMqmiXTtFqTFTgGNHKazyUFIC8Fri3vYT9zBgn6uKN4YwCyA==" saltValue="sgx8qJjWyLNYFY/hhurBH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2" max="16383" man="1"/>
  </rowBreaks>
  <ignoredErrors>
    <ignoredError sqref="C5" numberStoredAsText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11" hidden="1" customWidth="1"/>
    <col min="5" max="5" width="5.140625" style="11" customWidth="1"/>
    <col min="6" max="6" width="45" style="17" customWidth="1"/>
    <col min="7" max="12" width="20.5703125" style="11" customWidth="1"/>
    <col min="13" max="13" width="9.140625" style="11" customWidth="1"/>
    <col min="14" max="16384" width="9.140625" style="11" hidden="1"/>
  </cols>
  <sheetData>
    <row r="1" spans="1:11" x14ac:dyDescent="0.25">
      <c r="E1" s="94" t="s">
        <v>581</v>
      </c>
      <c r="F1" s="94"/>
    </row>
    <row r="2" spans="1:11" x14ac:dyDescent="0.25"/>
    <row r="3" spans="1:11" x14ac:dyDescent="0.25"/>
    <row r="4" spans="1:11" ht="23.25" x14ac:dyDescent="0.25">
      <c r="E4" s="101" t="s">
        <v>805</v>
      </c>
      <c r="F4" s="102"/>
      <c r="G4" s="102"/>
      <c r="H4" s="102"/>
      <c r="I4" s="102"/>
    </row>
    <row r="5" spans="1:11" ht="15" customHeight="1" x14ac:dyDescent="0.25">
      <c r="E5" s="93" t="s">
        <v>187</v>
      </c>
      <c r="F5" s="93"/>
      <c r="G5" s="93"/>
      <c r="H5" s="93"/>
      <c r="I5" s="93"/>
    </row>
    <row r="6" spans="1:11" ht="66" customHeight="1" x14ac:dyDescent="0.25">
      <c r="E6" s="1"/>
      <c r="F6" s="5"/>
      <c r="G6" s="2" t="s">
        <v>585</v>
      </c>
      <c r="H6" s="2" t="s">
        <v>586</v>
      </c>
      <c r="I6" s="2" t="s">
        <v>587</v>
      </c>
      <c r="K6" s="14"/>
    </row>
    <row r="7" spans="1:11" ht="15" customHeight="1" x14ac:dyDescent="0.25">
      <c r="B7" s="16" t="s">
        <v>590</v>
      </c>
      <c r="C7" s="18" t="s">
        <v>591</v>
      </c>
      <c r="D7" s="16" t="s">
        <v>592</v>
      </c>
      <c r="E7" s="1"/>
      <c r="F7" s="5" t="s">
        <v>588</v>
      </c>
      <c r="G7" s="2"/>
      <c r="H7" s="2"/>
      <c r="I7" s="2"/>
    </row>
    <row r="8" spans="1:11" ht="15" customHeight="1" x14ac:dyDescent="0.25">
      <c r="A8" s="8" t="s">
        <v>619</v>
      </c>
      <c r="B8" s="11" t="str">
        <f>"LY_"&amp;$A8&amp;"_"&amp;B$7</f>
        <v>LY_SumD_LuA</v>
      </c>
      <c r="C8" s="11" t="str">
        <f t="shared" ref="C8:D17" si="0">"LY_"&amp;$A8&amp;"_"&amp;C$7</f>
        <v>LY_SumD_LiA</v>
      </c>
      <c r="D8" s="11" t="str">
        <f t="shared" si="0"/>
        <v>LY_SumD_GL</v>
      </c>
      <c r="E8" s="1" t="s">
        <v>5</v>
      </c>
      <c r="F8" s="15" t="s">
        <v>618</v>
      </c>
      <c r="G8" s="13">
        <v>-2263</v>
      </c>
      <c r="H8" s="13">
        <v>-93989</v>
      </c>
      <c r="I8" s="13">
        <v>-170280</v>
      </c>
    </row>
    <row r="9" spans="1:11" ht="15" customHeight="1" x14ac:dyDescent="0.25">
      <c r="A9" s="8" t="s">
        <v>621</v>
      </c>
      <c r="B9" s="11" t="str">
        <f t="shared" ref="B9:B17" si="1">"LY_"&amp;$A9&amp;"_"&amp;B$7</f>
        <v>LY_Sumi_LuA</v>
      </c>
      <c r="C9" s="11" t="str">
        <f t="shared" si="0"/>
        <v>LY_Sumi_LiA</v>
      </c>
      <c r="D9" s="11" t="str">
        <f t="shared" si="0"/>
        <v>LY_Sumi_GL</v>
      </c>
      <c r="E9" s="1" t="s">
        <v>6</v>
      </c>
      <c r="F9" s="15" t="s">
        <v>620</v>
      </c>
      <c r="G9" s="13">
        <v>0</v>
      </c>
      <c r="H9" s="13">
        <v>-252172</v>
      </c>
      <c r="I9" s="13">
        <v>-206798</v>
      </c>
    </row>
    <row r="10" spans="1:11" ht="15" customHeight="1" x14ac:dyDescent="0.25">
      <c r="A10" s="8" t="s">
        <v>623</v>
      </c>
      <c r="B10" s="11" t="str">
        <f t="shared" si="1"/>
        <v>LY_SumU_LuA</v>
      </c>
      <c r="C10" s="11" t="str">
        <f t="shared" si="0"/>
        <v>LY_SumU_LiA</v>
      </c>
      <c r="D10" s="11" t="str">
        <f t="shared" si="0"/>
        <v>LY_SumU_GL</v>
      </c>
      <c r="E10" s="1" t="s">
        <v>7</v>
      </c>
      <c r="F10" s="15" t="s">
        <v>622</v>
      </c>
      <c r="G10" s="13">
        <v>-9575</v>
      </c>
      <c r="H10" s="13">
        <v>-756227</v>
      </c>
      <c r="I10" s="13">
        <v>0</v>
      </c>
    </row>
    <row r="11" spans="1:11" ht="15" customHeight="1" x14ac:dyDescent="0.25">
      <c r="A11" s="8" t="s">
        <v>625</v>
      </c>
      <c r="B11" s="11" t="str">
        <f t="shared" si="1"/>
        <v>LY_PRy_LuA</v>
      </c>
      <c r="C11" s="11" t="str">
        <f t="shared" si="0"/>
        <v>LY_PRy_LiA</v>
      </c>
      <c r="D11" s="11" t="str">
        <f t="shared" si="0"/>
        <v>LY_PRy_GL</v>
      </c>
      <c r="E11" s="1" t="s">
        <v>8</v>
      </c>
      <c r="F11" s="15" t="s">
        <v>624</v>
      </c>
      <c r="G11" s="13">
        <v>-412374</v>
      </c>
      <c r="H11" s="13">
        <v>-16937592</v>
      </c>
      <c r="I11" s="13">
        <v>0</v>
      </c>
    </row>
    <row r="12" spans="1:11" ht="15" customHeight="1" x14ac:dyDescent="0.25">
      <c r="A12" s="8" t="s">
        <v>627</v>
      </c>
      <c r="B12" s="11" t="str">
        <f t="shared" si="1"/>
        <v>LY_TUg_LuA</v>
      </c>
      <c r="C12" s="11" t="str">
        <f t="shared" si="0"/>
        <v>LY_TUg_LiA</v>
      </c>
      <c r="D12" s="11" t="str">
        <f t="shared" si="0"/>
        <v>LY_TUg_GL</v>
      </c>
      <c r="E12" s="1" t="s">
        <v>9</v>
      </c>
      <c r="F12" s="15" t="s">
        <v>626</v>
      </c>
      <c r="G12" s="13">
        <v>-9249</v>
      </c>
      <c r="H12" s="13">
        <v>-1991351</v>
      </c>
      <c r="I12" s="13">
        <v>0</v>
      </c>
    </row>
    <row r="13" spans="1:11" ht="15" customHeight="1" x14ac:dyDescent="0.25">
      <c r="A13" s="8" t="s">
        <v>629</v>
      </c>
      <c r="B13" s="11" t="str">
        <f t="shared" si="1"/>
        <v>LY_KUB_LuA</v>
      </c>
      <c r="C13" s="11" t="str">
        <f t="shared" si="0"/>
        <v>LY_KUB_LiA</v>
      </c>
      <c r="D13" s="11" t="str">
        <f t="shared" si="0"/>
        <v>LY_KUB_GL</v>
      </c>
      <c r="E13" s="1" t="s">
        <v>10</v>
      </c>
      <c r="F13" s="15" t="s">
        <v>628</v>
      </c>
      <c r="G13" s="13">
        <v>0</v>
      </c>
      <c r="H13" s="13">
        <v>-7828</v>
      </c>
      <c r="I13" s="13">
        <v>0</v>
      </c>
    </row>
    <row r="14" spans="1:11" ht="15" customHeight="1" x14ac:dyDescent="0.25">
      <c r="A14" s="8" t="s">
        <v>631</v>
      </c>
      <c r="B14" s="11" t="str">
        <f t="shared" si="1"/>
        <v>LY_Fop_LuA</v>
      </c>
      <c r="C14" s="11" t="str">
        <f t="shared" si="0"/>
        <v>LY_Fop_LiA</v>
      </c>
      <c r="D14" s="11" t="str">
        <f t="shared" si="0"/>
        <v>LY_Fop_GL</v>
      </c>
      <c r="E14" s="1" t="s">
        <v>11</v>
      </c>
      <c r="F14" s="15" t="s">
        <v>630</v>
      </c>
      <c r="G14" s="13">
        <v>0</v>
      </c>
      <c r="H14" s="13">
        <v>-65194</v>
      </c>
      <c r="I14" s="13">
        <v>-127889</v>
      </c>
    </row>
    <row r="15" spans="1:11" ht="15" customHeight="1" x14ac:dyDescent="0.25">
      <c r="A15" s="8" t="s">
        <v>633</v>
      </c>
      <c r="B15" s="11" t="str">
        <f t="shared" si="1"/>
        <v>LY_URS_LuA</v>
      </c>
      <c r="C15" s="11" t="str">
        <f t="shared" si="0"/>
        <v>LY_URS_LiA</v>
      </c>
      <c r="D15" s="11" t="str">
        <f t="shared" si="0"/>
        <v>LY_URS_GL</v>
      </c>
      <c r="E15" s="1" t="s">
        <v>12</v>
      </c>
      <c r="F15" s="15" t="s">
        <v>632</v>
      </c>
      <c r="G15" s="13">
        <v>-115</v>
      </c>
      <c r="H15" s="13">
        <v>-8537</v>
      </c>
      <c r="I15" s="13">
        <v>0</v>
      </c>
    </row>
    <row r="16" spans="1:11" ht="15" customHeight="1" x14ac:dyDescent="0.25">
      <c r="A16" s="8" t="s">
        <v>635</v>
      </c>
      <c r="B16" s="11" t="str">
        <f t="shared" si="1"/>
        <v>LY_SumK_LuA</v>
      </c>
      <c r="C16" s="11" t="str">
        <f t="shared" si="0"/>
        <v>LY_SumK_LiA</v>
      </c>
      <c r="D16" s="11" t="str">
        <f t="shared" si="0"/>
        <v>LY_SumK_GL</v>
      </c>
      <c r="E16" s="1" t="s">
        <v>13</v>
      </c>
      <c r="F16" s="15" t="s">
        <v>634</v>
      </c>
      <c r="G16" s="13">
        <v>-2302</v>
      </c>
      <c r="H16" s="13">
        <v>-11353</v>
      </c>
      <c r="I16" s="13">
        <v>-202565</v>
      </c>
    </row>
    <row r="17" spans="1:12" ht="15" customHeight="1" x14ac:dyDescent="0.25">
      <c r="A17" s="8" t="s">
        <v>597</v>
      </c>
      <c r="B17" s="11" t="str">
        <f t="shared" si="1"/>
        <v>LY_DFtot_LuA</v>
      </c>
      <c r="C17" s="11" t="str">
        <f t="shared" si="0"/>
        <v>LY_DFtot_LiA</v>
      </c>
      <c r="D17" s="11" t="str">
        <f t="shared" si="0"/>
        <v>LY_DFtot_GL</v>
      </c>
      <c r="E17" s="4" t="s">
        <v>14</v>
      </c>
      <c r="F17" s="5" t="s">
        <v>636</v>
      </c>
      <c r="G17" s="13">
        <v>-435878</v>
      </c>
      <c r="H17" s="13">
        <v>-20124241</v>
      </c>
      <c r="I17" s="13">
        <v>-707532</v>
      </c>
    </row>
    <row r="18" spans="1:12" x14ac:dyDescent="0.25"/>
    <row r="19" spans="1:12" x14ac:dyDescent="0.25">
      <c r="G19" s="17"/>
    </row>
    <row r="20" spans="1:12" ht="38.25" x14ac:dyDescent="0.25">
      <c r="E20" s="5"/>
      <c r="F20" s="2" t="s">
        <v>786</v>
      </c>
      <c r="G20" s="2" t="s">
        <v>637</v>
      </c>
      <c r="H20" s="2" t="s">
        <v>638</v>
      </c>
      <c r="I20" s="2" t="s">
        <v>639</v>
      </c>
      <c r="J20" s="2" t="s">
        <v>640</v>
      </c>
      <c r="K20" s="2" t="s">
        <v>612</v>
      </c>
      <c r="L20" s="2" t="s">
        <v>787</v>
      </c>
    </row>
    <row r="21" spans="1:12" x14ac:dyDescent="0.25">
      <c r="A21" s="8" t="s">
        <v>617</v>
      </c>
      <c r="E21" s="15" t="s">
        <v>641</v>
      </c>
      <c r="F21" s="13">
        <v>-21339765</v>
      </c>
      <c r="G21" s="13">
        <v>-18611370</v>
      </c>
      <c r="H21" s="13">
        <v>-2656281</v>
      </c>
      <c r="I21" s="13">
        <v>0</v>
      </c>
      <c r="J21" s="13">
        <v>-72115</v>
      </c>
      <c r="K21" s="13">
        <v>0</v>
      </c>
      <c r="L21" s="13">
        <v>-21339765</v>
      </c>
    </row>
    <row r="22" spans="1:12" x14ac:dyDescent="0.25"/>
    <row r="23" spans="1:12" hidden="1" x14ac:dyDescent="0.25">
      <c r="F23" s="18" t="s">
        <v>642</v>
      </c>
      <c r="G23" s="18" t="s">
        <v>643</v>
      </c>
      <c r="H23" s="16" t="s">
        <v>644</v>
      </c>
      <c r="I23" s="16" t="s">
        <v>645</v>
      </c>
      <c r="J23" s="16" t="s">
        <v>646</v>
      </c>
      <c r="K23" s="16" t="s">
        <v>616</v>
      </c>
      <c r="L23" s="18" t="s">
        <v>647</v>
      </c>
    </row>
  </sheetData>
  <sheetProtection algorithmName="SHA-512" hashValue="u3K/7WBGrt7PRWKPb2UGWPmkC4pV6ogXNJ81u6FuhQAqqNA1Aq41OyNClvOc7Ai8Eyb3lyDOjyCa/Lj5DPfxLw==" saltValue="rwK9cWNxrAO5IKPu/xxA7w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ignoredErrors>
    <ignoredError sqref="E5" numberStoredAsText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1.14062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48" customHeight="1" x14ac:dyDescent="0.25">
      <c r="C4" s="103" t="s">
        <v>800</v>
      </c>
      <c r="D4" s="104"/>
      <c r="E4" s="104"/>
    </row>
    <row r="5" spans="1:5" ht="15" customHeight="1" x14ac:dyDescent="0.25">
      <c r="C5" s="93" t="s">
        <v>187</v>
      </c>
      <c r="D5" s="93"/>
      <c r="E5" s="93"/>
    </row>
    <row r="6" spans="1:5" ht="22.5" customHeight="1" x14ac:dyDescent="0.25">
      <c r="C6" s="1"/>
      <c r="D6" s="5"/>
      <c r="E6" s="2" t="s">
        <v>648</v>
      </c>
    </row>
    <row r="7" spans="1:5" ht="15" customHeight="1" x14ac:dyDescent="0.25">
      <c r="B7" s="8" t="s">
        <v>690</v>
      </c>
      <c r="C7" s="1"/>
      <c r="D7" s="5" t="s">
        <v>649</v>
      </c>
      <c r="E7" s="2"/>
    </row>
    <row r="8" spans="1:5" ht="15" customHeight="1" x14ac:dyDescent="0.25">
      <c r="A8" s="3" t="s">
        <v>651</v>
      </c>
      <c r="B8" s="11" t="str">
        <f>"RUK_"&amp;$B$7&amp;"_"&amp;A8</f>
        <v>RUK_SRUK_RUTv</v>
      </c>
      <c r="C8" s="1" t="s">
        <v>5</v>
      </c>
      <c r="D8" s="15" t="s">
        <v>650</v>
      </c>
      <c r="E8" s="13">
        <v>8374</v>
      </c>
    </row>
    <row r="9" spans="1:5" ht="15" customHeight="1" x14ac:dyDescent="0.25">
      <c r="A9" s="3" t="s">
        <v>653</v>
      </c>
      <c r="B9" s="11" t="str">
        <f t="shared" ref="B9:B36" si="0">"RUK_"&amp;$B$7&amp;"_"&amp;A9</f>
        <v>RUK_SRUK_RUAv</v>
      </c>
      <c r="C9" s="1" t="s">
        <v>6</v>
      </c>
      <c r="D9" s="15" t="s">
        <v>652</v>
      </c>
      <c r="E9" s="13">
        <v>-82691</v>
      </c>
    </row>
    <row r="10" spans="1:5" ht="15" customHeight="1" x14ac:dyDescent="0.25">
      <c r="A10" s="3" t="s">
        <v>655</v>
      </c>
      <c r="B10" s="11" t="str">
        <f t="shared" si="0"/>
        <v>RUK_SRUK_UdKap</v>
      </c>
      <c r="C10" s="1" t="s">
        <v>7</v>
      </c>
      <c r="D10" s="15" t="s">
        <v>654</v>
      </c>
      <c r="E10" s="13">
        <v>6345901</v>
      </c>
    </row>
    <row r="11" spans="1:5" ht="15" customHeight="1" x14ac:dyDescent="0.25">
      <c r="A11" s="3" t="s">
        <v>657</v>
      </c>
      <c r="B11" s="11" t="str">
        <f t="shared" si="0"/>
        <v>RUK_SRUK_Udinv</v>
      </c>
      <c r="C11" s="1" t="s">
        <v>8</v>
      </c>
      <c r="D11" s="15" t="s">
        <v>656</v>
      </c>
      <c r="E11" s="13">
        <v>1614849</v>
      </c>
    </row>
    <row r="12" spans="1:5" ht="15" customHeight="1" x14ac:dyDescent="0.25">
      <c r="A12" s="3" t="s">
        <v>659</v>
      </c>
      <c r="B12" s="11" t="str">
        <f t="shared" si="0"/>
        <v>RUK_SRUK_RObL</v>
      </c>
      <c r="C12" s="1" t="s">
        <v>9</v>
      </c>
      <c r="D12" s="15" t="s">
        <v>658</v>
      </c>
      <c r="E12" s="13">
        <v>2187411</v>
      </c>
    </row>
    <row r="13" spans="1:5" ht="15" customHeight="1" x14ac:dyDescent="0.25">
      <c r="A13" s="3" t="s">
        <v>661</v>
      </c>
      <c r="B13" s="11" t="str">
        <f t="shared" si="0"/>
        <v>RUK_SRUK_iObL</v>
      </c>
      <c r="C13" s="1" t="s">
        <v>10</v>
      </c>
      <c r="D13" s="15" t="s">
        <v>660</v>
      </c>
      <c r="E13" s="13">
        <v>-21370</v>
      </c>
    </row>
    <row r="14" spans="1:5" ht="15" customHeight="1" x14ac:dyDescent="0.25">
      <c r="A14" s="3" t="s">
        <v>663</v>
      </c>
      <c r="B14" s="11" t="str">
        <f t="shared" si="0"/>
        <v>RUK_SRUK_RiKi</v>
      </c>
      <c r="C14" s="1" t="s">
        <v>11</v>
      </c>
      <c r="D14" s="15" t="s">
        <v>662</v>
      </c>
      <c r="E14" s="13">
        <v>0</v>
      </c>
    </row>
    <row r="15" spans="1:5" ht="15" customHeight="1" x14ac:dyDescent="0.25">
      <c r="A15" s="3" t="s">
        <v>665</v>
      </c>
      <c r="B15" s="11" t="str">
        <f t="shared" si="0"/>
        <v>RUK_SRUK_RiPU</v>
      </c>
      <c r="C15" s="1" t="s">
        <v>12</v>
      </c>
      <c r="D15" s="15" t="s">
        <v>664</v>
      </c>
      <c r="E15" s="13">
        <v>2694</v>
      </c>
    </row>
    <row r="16" spans="1:5" ht="15" customHeight="1" x14ac:dyDescent="0.25">
      <c r="A16" s="3" t="s">
        <v>667</v>
      </c>
      <c r="B16" s="11" t="str">
        <f t="shared" si="0"/>
        <v>RUK_SRUK_RiXU</v>
      </c>
      <c r="C16" s="1" t="s">
        <v>13</v>
      </c>
      <c r="D16" s="15" t="s">
        <v>666</v>
      </c>
      <c r="E16" s="13">
        <v>470326</v>
      </c>
    </row>
    <row r="17" spans="1:5" ht="15" customHeight="1" x14ac:dyDescent="0.25">
      <c r="A17" s="3" t="s">
        <v>669</v>
      </c>
      <c r="B17" s="11" t="str">
        <f t="shared" si="0"/>
        <v>RUK_SRUK_RiKre</v>
      </c>
      <c r="C17" s="1" t="s">
        <v>14</v>
      </c>
      <c r="D17" s="15" t="s">
        <v>668</v>
      </c>
      <c r="E17" s="13">
        <v>17218</v>
      </c>
    </row>
    <row r="18" spans="1:5" ht="15" customHeight="1" x14ac:dyDescent="0.25">
      <c r="A18" s="3" t="s">
        <v>671</v>
      </c>
      <c r="B18" s="11" t="str">
        <f t="shared" si="0"/>
        <v>RUK_SRUK_RiGf</v>
      </c>
      <c r="C18" s="1" t="s">
        <v>15</v>
      </c>
      <c r="D18" s="15" t="s">
        <v>670</v>
      </c>
      <c r="E18" s="13">
        <v>0</v>
      </c>
    </row>
    <row r="19" spans="1:5" ht="15" customHeight="1" x14ac:dyDescent="0.25">
      <c r="A19" s="3" t="s">
        <v>673</v>
      </c>
      <c r="B19" s="11" t="str">
        <f t="shared" si="0"/>
        <v>RUK_SRUK_RiTg</v>
      </c>
      <c r="C19" s="1" t="s">
        <v>16</v>
      </c>
      <c r="D19" s="15" t="s">
        <v>672</v>
      </c>
      <c r="E19" s="13">
        <v>185782</v>
      </c>
    </row>
    <row r="20" spans="1:5" ht="15" customHeight="1" x14ac:dyDescent="0.25">
      <c r="A20" s="3" t="s">
        <v>675</v>
      </c>
      <c r="B20" s="11" t="str">
        <f t="shared" si="0"/>
        <v>RUK_SRUK_XRU</v>
      </c>
      <c r="C20" s="1" t="s">
        <v>17</v>
      </c>
      <c r="D20" s="15" t="s">
        <v>674</v>
      </c>
      <c r="E20" s="13">
        <v>5908781</v>
      </c>
    </row>
    <row r="21" spans="1:5" ht="25.5" customHeight="1" x14ac:dyDescent="0.25">
      <c r="A21" s="3" t="s">
        <v>677</v>
      </c>
      <c r="B21" s="11" t="str">
        <f t="shared" si="0"/>
        <v>RUK_SRUK_RUtot</v>
      </c>
      <c r="C21" s="4" t="s">
        <v>18</v>
      </c>
      <c r="D21" s="5" t="s">
        <v>676</v>
      </c>
      <c r="E21" s="13">
        <v>16637275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678</v>
      </c>
      <c r="E23" s="15"/>
    </row>
    <row r="24" spans="1:5" ht="15" customHeight="1" x14ac:dyDescent="0.25">
      <c r="A24" s="3" t="s">
        <v>249</v>
      </c>
      <c r="B24" s="11" t="str">
        <f t="shared" si="0"/>
        <v>RUK_SRUK_Dejd</v>
      </c>
      <c r="C24" s="1" t="s">
        <v>19</v>
      </c>
      <c r="D24" s="15" t="s">
        <v>98</v>
      </c>
      <c r="E24" s="13">
        <v>2787</v>
      </c>
    </row>
    <row r="25" spans="1:5" ht="15" customHeight="1" x14ac:dyDescent="0.25">
      <c r="A25" s="3" t="s">
        <v>679</v>
      </c>
      <c r="B25" s="11" t="str">
        <f t="shared" si="0"/>
        <v>RUK_SRUK_iejd</v>
      </c>
      <c r="C25" s="1" t="s">
        <v>20</v>
      </c>
      <c r="D25" s="15" t="s">
        <v>100</v>
      </c>
      <c r="E25" s="13">
        <v>157225</v>
      </c>
    </row>
    <row r="26" spans="1:5" ht="15" customHeight="1" x14ac:dyDescent="0.25">
      <c r="A26" s="3" t="s">
        <v>680</v>
      </c>
      <c r="B26" s="11" t="str">
        <f t="shared" si="0"/>
        <v>RUK_SRUK_Kap</v>
      </c>
      <c r="C26" s="1" t="s">
        <v>21</v>
      </c>
      <c r="D26" s="15" t="s">
        <v>106</v>
      </c>
      <c r="E26" s="13">
        <v>2997732</v>
      </c>
    </row>
    <row r="27" spans="1:5" ht="15" customHeight="1" x14ac:dyDescent="0.25">
      <c r="A27" s="3" t="s">
        <v>681</v>
      </c>
      <c r="B27" s="11" t="str">
        <f t="shared" si="0"/>
        <v>RUK_SRUK_ifa</v>
      </c>
      <c r="C27" s="1" t="s">
        <v>22</v>
      </c>
      <c r="D27" s="15" t="s">
        <v>107</v>
      </c>
      <c r="E27" s="13">
        <v>13318769</v>
      </c>
    </row>
    <row r="28" spans="1:5" ht="15" customHeight="1" x14ac:dyDescent="0.25">
      <c r="A28" s="3" t="s">
        <v>399</v>
      </c>
      <c r="B28" s="11" t="str">
        <f t="shared" si="0"/>
        <v>RUK_SRUK_ObL</v>
      </c>
      <c r="C28" s="1" t="s">
        <v>23</v>
      </c>
      <c r="D28" s="15" t="s">
        <v>108</v>
      </c>
      <c r="E28" s="13">
        <v>354937</v>
      </c>
    </row>
    <row r="29" spans="1:5" ht="15" customHeight="1" x14ac:dyDescent="0.25">
      <c r="A29" s="3" t="s">
        <v>682</v>
      </c>
      <c r="B29" s="11" t="str">
        <f t="shared" si="0"/>
        <v>RUK_SRUK_Kinv</v>
      </c>
      <c r="C29" s="1" t="s">
        <v>24</v>
      </c>
      <c r="D29" s="15" t="s">
        <v>109</v>
      </c>
      <c r="E29" s="13">
        <v>0</v>
      </c>
    </row>
    <row r="30" spans="1:5" ht="15" customHeight="1" x14ac:dyDescent="0.25">
      <c r="A30" s="3" t="s">
        <v>683</v>
      </c>
      <c r="B30" s="11" t="str">
        <f t="shared" si="0"/>
        <v>RUK_SRUK_PsU</v>
      </c>
      <c r="C30" s="1" t="s">
        <v>25</v>
      </c>
      <c r="D30" s="15" t="s">
        <v>110</v>
      </c>
      <c r="E30" s="13">
        <v>2836</v>
      </c>
    </row>
    <row r="31" spans="1:5" ht="15" customHeight="1" x14ac:dyDescent="0.25">
      <c r="A31" s="3" t="s">
        <v>684</v>
      </c>
      <c r="B31" s="11" t="str">
        <f t="shared" si="0"/>
        <v>RUK_SRUK_XU</v>
      </c>
      <c r="C31" s="1" t="s">
        <v>26</v>
      </c>
      <c r="D31" s="15" t="s">
        <v>111</v>
      </c>
      <c r="E31" s="13">
        <v>884970</v>
      </c>
    </row>
    <row r="32" spans="1:5" ht="15" customHeight="1" x14ac:dyDescent="0.25">
      <c r="A32" s="3" t="s">
        <v>257</v>
      </c>
      <c r="B32" s="11" t="str">
        <f t="shared" si="0"/>
        <v>RUK_SRUK_iKre</v>
      </c>
      <c r="C32" s="1" t="s">
        <v>27</v>
      </c>
      <c r="D32" s="15" t="s">
        <v>112</v>
      </c>
      <c r="E32" s="13">
        <v>41150</v>
      </c>
    </row>
    <row r="33" spans="1:5" ht="15" customHeight="1" x14ac:dyDescent="0.25">
      <c r="A33" s="19" t="s">
        <v>686</v>
      </c>
      <c r="B33" s="11" t="str">
        <f t="shared" si="0"/>
        <v>RUK_SRUK_AFi</v>
      </c>
      <c r="C33" s="1" t="s">
        <v>28</v>
      </c>
      <c r="D33" s="15" t="s">
        <v>685</v>
      </c>
      <c r="E33" s="13">
        <v>-939093</v>
      </c>
    </row>
    <row r="34" spans="1:5" ht="15" customHeight="1" x14ac:dyDescent="0.25">
      <c r="A34" s="3" t="s">
        <v>259</v>
      </c>
      <c r="B34" s="11" t="str">
        <f t="shared" si="0"/>
        <v>RUK_SRUK_Gfd</v>
      </c>
      <c r="C34" s="1" t="s">
        <v>29</v>
      </c>
      <c r="D34" s="15" t="s">
        <v>114</v>
      </c>
      <c r="E34" s="13">
        <v>0</v>
      </c>
    </row>
    <row r="35" spans="1:5" ht="15" customHeight="1" x14ac:dyDescent="0.25">
      <c r="A35" s="3" t="s">
        <v>687</v>
      </c>
      <c r="B35" s="11" t="str">
        <f t="shared" si="0"/>
        <v>RUK_SRUK_XReg</v>
      </c>
      <c r="C35" s="1" t="s">
        <v>30</v>
      </c>
      <c r="D35" s="15" t="s">
        <v>113</v>
      </c>
      <c r="E35" s="13">
        <v>-221342</v>
      </c>
    </row>
    <row r="36" spans="1:5" ht="25.5" customHeight="1" x14ac:dyDescent="0.25">
      <c r="A36" s="3" t="s">
        <v>689</v>
      </c>
      <c r="B36" s="11" t="str">
        <f t="shared" si="0"/>
        <v>RUK_SRUK_KursTot</v>
      </c>
      <c r="C36" s="4" t="s">
        <v>31</v>
      </c>
      <c r="D36" s="5" t="s">
        <v>688</v>
      </c>
      <c r="E36" s="13">
        <v>16599970</v>
      </c>
    </row>
    <row r="37" spans="1:5" x14ac:dyDescent="0.25"/>
    <row r="38" spans="1:5" hidden="1" x14ac:dyDescent="0.25">
      <c r="D38" s="14"/>
    </row>
  </sheetData>
  <sheetProtection algorithmName="SHA-512" hashValue="Nx39O5GJkwLQiq8LzrjjLMDXz/u4lv45rRsVKtY9eVk4VseuMVB3kjGwWEIfUDq9+K1p3wcareUp7KHL4wPyww==" saltValue="29I9lfQOVCPN+puQv71Ii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9.140625" style="11" hidden="1" customWidth="1"/>
    <col min="2" max="2" width="16.85546875" style="11" hidden="1" customWidth="1"/>
    <col min="3" max="3" width="5.140625" style="11" customWidth="1"/>
    <col min="4" max="4" width="83.28515625" style="17" customWidth="1"/>
    <col min="5" max="5" width="19.57031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25.5" customHeight="1" x14ac:dyDescent="0.25">
      <c r="C4" s="101" t="s">
        <v>801</v>
      </c>
      <c r="D4" s="102"/>
      <c r="E4" s="102"/>
    </row>
    <row r="5" spans="1:5" ht="15" customHeight="1" x14ac:dyDescent="0.25">
      <c r="C5" s="93" t="s">
        <v>187</v>
      </c>
      <c r="D5" s="93"/>
      <c r="E5" s="93"/>
    </row>
    <row r="6" spans="1:5" ht="43.5" customHeight="1" x14ac:dyDescent="0.25">
      <c r="A6" s="14" t="s">
        <v>245</v>
      </c>
      <c r="C6" s="1"/>
      <c r="D6" s="5"/>
      <c r="E6" s="2" t="s">
        <v>743</v>
      </c>
    </row>
    <row r="7" spans="1:5" ht="15" customHeight="1" x14ac:dyDescent="0.25">
      <c r="A7" s="14"/>
      <c r="B7" s="11" t="s">
        <v>746</v>
      </c>
      <c r="C7" s="1"/>
      <c r="D7" s="5" t="s">
        <v>744</v>
      </c>
      <c r="E7" s="2"/>
    </row>
    <row r="8" spans="1:5" ht="15" customHeight="1" x14ac:dyDescent="0.25">
      <c r="A8" s="8" t="s">
        <v>747</v>
      </c>
      <c r="B8" s="11" t="str">
        <f>"Akt_"&amp;A8&amp;"_"&amp;$B$7</f>
        <v>Akt_GGB_UL</v>
      </c>
      <c r="C8" s="1" t="s">
        <v>5</v>
      </c>
      <c r="D8" s="15" t="s">
        <v>745</v>
      </c>
      <c r="E8" s="13">
        <v>54769054</v>
      </c>
    </row>
    <row r="9" spans="1:5" ht="15" customHeight="1" x14ac:dyDescent="0.25">
      <c r="A9" s="8" t="s">
        <v>749</v>
      </c>
      <c r="B9" s="11" t="str">
        <f t="shared" ref="B9:B33" si="0">"Akt_"&amp;A9&amp;"_"&amp;$B$7</f>
        <v>Akt_GNK_UL</v>
      </c>
      <c r="C9" s="1" t="s">
        <v>6</v>
      </c>
      <c r="D9" s="15" t="s">
        <v>748</v>
      </c>
      <c r="E9" s="13">
        <v>442116724</v>
      </c>
    </row>
    <row r="10" spans="1:5" ht="15" customHeight="1" x14ac:dyDescent="0.25">
      <c r="A10" s="8" t="s">
        <v>751</v>
      </c>
      <c r="B10" s="11" t="str">
        <f t="shared" si="0"/>
        <v>Akt_GUK_UL</v>
      </c>
      <c r="C10" s="1" t="s">
        <v>7</v>
      </c>
      <c r="D10" s="15" t="s">
        <v>750</v>
      </c>
      <c r="E10" s="13">
        <v>199992321</v>
      </c>
    </row>
    <row r="11" spans="1:5" ht="15" customHeight="1" x14ac:dyDescent="0.25">
      <c r="A11" s="8" t="s">
        <v>753</v>
      </c>
      <c r="B11" s="11" t="str">
        <f t="shared" si="0"/>
        <v>Akt_GKtot_UL</v>
      </c>
      <c r="C11" s="4" t="s">
        <v>8</v>
      </c>
      <c r="D11" s="5" t="s">
        <v>752</v>
      </c>
      <c r="E11" s="13">
        <v>642109045</v>
      </c>
    </row>
    <row r="12" spans="1:5" ht="15" customHeight="1" x14ac:dyDescent="0.25">
      <c r="A12" s="8" t="s">
        <v>755</v>
      </c>
      <c r="B12" s="11" t="str">
        <f t="shared" si="0"/>
        <v>Akt_GSO_UL</v>
      </c>
      <c r="C12" s="1" t="s">
        <v>9</v>
      </c>
      <c r="D12" s="15" t="s">
        <v>754</v>
      </c>
      <c r="E12" s="13">
        <v>436436663</v>
      </c>
    </row>
    <row r="13" spans="1:5" ht="15" customHeight="1" x14ac:dyDescent="0.25">
      <c r="A13" s="8" t="s">
        <v>757</v>
      </c>
      <c r="B13" s="11" t="str">
        <f t="shared" si="0"/>
        <v>Akt_GiO_UL</v>
      </c>
      <c r="C13" s="1" t="s">
        <v>10</v>
      </c>
      <c r="D13" s="15" t="s">
        <v>756</v>
      </c>
      <c r="E13" s="13">
        <v>3456491</v>
      </c>
    </row>
    <row r="14" spans="1:5" ht="15" customHeight="1" x14ac:dyDescent="0.25">
      <c r="A14" s="8" t="s">
        <v>759</v>
      </c>
      <c r="B14" s="11" t="str">
        <f t="shared" si="0"/>
        <v>Akt_GKO_UL</v>
      </c>
      <c r="C14" s="1" t="s">
        <v>11</v>
      </c>
      <c r="D14" s="15" t="s">
        <v>758</v>
      </c>
      <c r="E14" s="13">
        <v>330765336</v>
      </c>
    </row>
    <row r="15" spans="1:5" ht="15" customHeight="1" x14ac:dyDescent="0.25">
      <c r="A15" s="8" t="s">
        <v>761</v>
      </c>
      <c r="B15" s="11" t="str">
        <f t="shared" si="0"/>
        <v>Akt_GUL_UL</v>
      </c>
      <c r="C15" s="1" t="s">
        <v>12</v>
      </c>
      <c r="D15" s="15" t="s">
        <v>760</v>
      </c>
      <c r="E15" s="13">
        <v>22857821</v>
      </c>
    </row>
    <row r="16" spans="1:5" ht="15" customHeight="1" x14ac:dyDescent="0.25">
      <c r="A16" s="8" t="s">
        <v>763</v>
      </c>
      <c r="B16" s="11" t="str">
        <f t="shared" si="0"/>
        <v>Akt_GouTot_UL</v>
      </c>
      <c r="C16" s="4" t="s">
        <v>13</v>
      </c>
      <c r="D16" s="5" t="s">
        <v>762</v>
      </c>
      <c r="E16" s="13">
        <v>793516314</v>
      </c>
    </row>
    <row r="17" spans="1:5" ht="15" customHeight="1" x14ac:dyDescent="0.25">
      <c r="A17" s="8" t="s">
        <v>765</v>
      </c>
      <c r="B17" s="11" t="str">
        <f t="shared" si="0"/>
        <v>Akt_Gdv_UL</v>
      </c>
      <c r="C17" s="1" t="s">
        <v>14</v>
      </c>
      <c r="D17" s="15" t="s">
        <v>764</v>
      </c>
      <c r="E17" s="13">
        <v>29338685</v>
      </c>
    </row>
    <row r="18" spans="1:5" ht="15" customHeight="1" x14ac:dyDescent="0.25">
      <c r="A18" s="8" t="s">
        <v>767</v>
      </c>
      <c r="B18" s="11" t="str">
        <f t="shared" si="0"/>
        <v>Akt_Gxi_UL</v>
      </c>
      <c r="C18" s="1" t="s">
        <v>15</v>
      </c>
      <c r="D18" s="15" t="s">
        <v>766</v>
      </c>
      <c r="E18" s="13">
        <v>20232893</v>
      </c>
    </row>
    <row r="19" spans="1:5" ht="15" customHeight="1" x14ac:dyDescent="0.25">
      <c r="A19" s="8" t="s">
        <v>769</v>
      </c>
      <c r="B19" s="11" t="str">
        <f t="shared" si="0"/>
        <v>Akt_Gafi_UL</v>
      </c>
      <c r="C19" s="1" t="s">
        <v>16</v>
      </c>
      <c r="D19" s="15" t="s">
        <v>768</v>
      </c>
      <c r="E19" s="13">
        <v>15842020</v>
      </c>
    </row>
    <row r="20" spans="1:5" ht="15" customHeight="1" x14ac:dyDescent="0.25">
      <c r="A20" s="8"/>
      <c r="C20" s="21"/>
      <c r="D20" s="21"/>
      <c r="E20" s="2"/>
    </row>
    <row r="21" spans="1:5" x14ac:dyDescent="0.25">
      <c r="A21" s="8"/>
      <c r="C21" s="22"/>
      <c r="D21" s="5" t="s">
        <v>770</v>
      </c>
      <c r="E21" s="2"/>
    </row>
    <row r="22" spans="1:5" x14ac:dyDescent="0.25">
      <c r="A22" s="8" t="s">
        <v>771</v>
      </c>
      <c r="B22" s="11" t="str">
        <f t="shared" si="0"/>
        <v>Akt_MGB_UL</v>
      </c>
      <c r="C22" s="1" t="s">
        <v>17</v>
      </c>
      <c r="D22" s="15" t="s">
        <v>745</v>
      </c>
      <c r="E22" s="13">
        <v>1415652</v>
      </c>
    </row>
    <row r="23" spans="1:5" x14ac:dyDescent="0.25">
      <c r="A23" s="8" t="s">
        <v>772</v>
      </c>
      <c r="B23" s="11" t="str">
        <f t="shared" si="0"/>
        <v>Akt_MNK_UL</v>
      </c>
      <c r="C23" s="1" t="s">
        <v>18</v>
      </c>
      <c r="D23" s="15" t="s">
        <v>748</v>
      </c>
      <c r="E23" s="13">
        <v>20987595</v>
      </c>
    </row>
    <row r="24" spans="1:5" x14ac:dyDescent="0.25">
      <c r="A24" s="8" t="s">
        <v>773</v>
      </c>
      <c r="B24" s="11" t="str">
        <f t="shared" si="0"/>
        <v>Akt_MUK_UL</v>
      </c>
      <c r="C24" s="1" t="s">
        <v>19</v>
      </c>
      <c r="D24" s="15" t="s">
        <v>750</v>
      </c>
      <c r="E24" s="13">
        <v>5142557</v>
      </c>
    </row>
    <row r="25" spans="1:5" x14ac:dyDescent="0.25">
      <c r="A25" s="8" t="s">
        <v>775</v>
      </c>
      <c r="B25" s="11" t="str">
        <f t="shared" si="0"/>
        <v>Akt_MKtot_UL</v>
      </c>
      <c r="C25" s="1" t="s">
        <v>20</v>
      </c>
      <c r="D25" s="5" t="s">
        <v>774</v>
      </c>
      <c r="E25" s="13">
        <v>26130152</v>
      </c>
    </row>
    <row r="26" spans="1:5" x14ac:dyDescent="0.25">
      <c r="A26" s="8" t="s">
        <v>776</v>
      </c>
      <c r="B26" s="11" t="str">
        <f t="shared" si="0"/>
        <v>Akt_MSO_UL</v>
      </c>
      <c r="C26" s="1" t="s">
        <v>21</v>
      </c>
      <c r="D26" s="15" t="s">
        <v>754</v>
      </c>
      <c r="E26" s="13">
        <v>17996281</v>
      </c>
    </row>
    <row r="27" spans="1:5" x14ac:dyDescent="0.25">
      <c r="A27" s="8" t="s">
        <v>777</v>
      </c>
      <c r="B27" s="11" t="str">
        <f t="shared" si="0"/>
        <v>Akt_MiO_UL</v>
      </c>
      <c r="C27" s="1" t="s">
        <v>22</v>
      </c>
      <c r="D27" s="15" t="s">
        <v>756</v>
      </c>
      <c r="E27" s="13">
        <v>258939</v>
      </c>
    </row>
    <row r="28" spans="1:5" x14ac:dyDescent="0.25">
      <c r="A28" s="8" t="s">
        <v>778</v>
      </c>
      <c r="B28" s="11" t="str">
        <f t="shared" si="0"/>
        <v>Akt_MKO_UL</v>
      </c>
      <c r="C28" s="1" t="s">
        <v>23</v>
      </c>
      <c r="D28" s="15" t="s">
        <v>758</v>
      </c>
      <c r="E28" s="13">
        <v>11028906</v>
      </c>
    </row>
    <row r="29" spans="1:5" x14ac:dyDescent="0.25">
      <c r="A29" s="8" t="s">
        <v>779</v>
      </c>
      <c r="B29" s="11" t="str">
        <f t="shared" si="0"/>
        <v>Akt_MUL_UL</v>
      </c>
      <c r="C29" s="1" t="s">
        <v>24</v>
      </c>
      <c r="D29" s="15" t="s">
        <v>760</v>
      </c>
      <c r="E29" s="13">
        <v>19029</v>
      </c>
    </row>
    <row r="30" spans="1:5" x14ac:dyDescent="0.25">
      <c r="A30" s="8" t="s">
        <v>781</v>
      </c>
      <c r="B30" s="11" t="str">
        <f t="shared" si="0"/>
        <v>Akt_MouTot_UL</v>
      </c>
      <c r="C30" s="1" t="s">
        <v>25</v>
      </c>
      <c r="D30" s="5" t="s">
        <v>780</v>
      </c>
      <c r="E30" s="13">
        <v>29303156</v>
      </c>
    </row>
    <row r="31" spans="1:5" x14ac:dyDescent="0.25">
      <c r="A31" s="8" t="s">
        <v>782</v>
      </c>
      <c r="B31" s="11" t="str">
        <f t="shared" si="0"/>
        <v>Akt_Mdv_UL</v>
      </c>
      <c r="C31" s="1" t="s">
        <v>26</v>
      </c>
      <c r="D31" s="15" t="s">
        <v>764</v>
      </c>
      <c r="E31" s="13">
        <v>1251351</v>
      </c>
    </row>
    <row r="32" spans="1:5" x14ac:dyDescent="0.25">
      <c r="A32" s="8" t="s">
        <v>783</v>
      </c>
      <c r="B32" s="11" t="str">
        <f t="shared" si="0"/>
        <v>Akt_Mxi_UL</v>
      </c>
      <c r="C32" s="1" t="s">
        <v>27</v>
      </c>
      <c r="D32" s="15" t="s">
        <v>766</v>
      </c>
      <c r="E32" s="13">
        <v>1209834</v>
      </c>
    </row>
    <row r="33" spans="1:5" ht="15" customHeight="1" x14ac:dyDescent="0.25">
      <c r="A33" s="8" t="s">
        <v>784</v>
      </c>
      <c r="B33" s="11" t="str">
        <f t="shared" si="0"/>
        <v>Akt_Mafi_UL</v>
      </c>
      <c r="C33" s="1" t="s">
        <v>28</v>
      </c>
      <c r="D33" s="15" t="s">
        <v>768</v>
      </c>
      <c r="E33" s="13">
        <v>79699</v>
      </c>
    </row>
    <row r="34" spans="1:5" x14ac:dyDescent="0.25"/>
  </sheetData>
  <sheetProtection algorithmName="SHA-512" hashValue="eYiyZFlNQlCDWmIlhKsMs/tNT5vz6HW4s0O7IpZkrYb17wnz7Hwm1Wwv3sYl/8ieXHA9DpPwiiuTRHfgVkWrOg==" saltValue="hqO0OM1jzREZg33Ispcax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6" x14ac:dyDescent="0.25">
      <c r="C1" s="94" t="s">
        <v>581</v>
      </c>
      <c r="D1" s="94"/>
    </row>
    <row r="2" spans="1:6" x14ac:dyDescent="0.25"/>
    <row r="3" spans="1:6" x14ac:dyDescent="0.25"/>
    <row r="4" spans="1:6" ht="23.25" x14ac:dyDescent="0.25">
      <c r="C4" s="103" t="s">
        <v>804</v>
      </c>
      <c r="D4" s="104"/>
      <c r="E4" s="104"/>
    </row>
    <row r="5" spans="1:6" ht="15" customHeight="1" x14ac:dyDescent="0.25">
      <c r="C5" s="98" t="s">
        <v>187</v>
      </c>
      <c r="D5" s="99"/>
      <c r="E5" s="100"/>
    </row>
    <row r="6" spans="1:6" ht="22.5" customHeight="1" x14ac:dyDescent="0.25">
      <c r="B6" s="8" t="s">
        <v>710</v>
      </c>
      <c r="C6" s="1"/>
      <c r="D6" s="5"/>
      <c r="E6" s="2" t="s">
        <v>648</v>
      </c>
    </row>
    <row r="7" spans="1:6" ht="15" customHeight="1" x14ac:dyDescent="0.25">
      <c r="A7" s="3" t="s">
        <v>692</v>
      </c>
      <c r="B7" s="11" t="str">
        <f>"FpD_"&amp;$B$6&amp;"_"&amp;A7</f>
        <v>FpD_SDo_ProS</v>
      </c>
      <c r="C7" s="1" t="s">
        <v>5</v>
      </c>
      <c r="D7" s="15" t="s">
        <v>691</v>
      </c>
      <c r="E7" s="13">
        <v>0</v>
      </c>
      <c r="F7" s="20"/>
    </row>
    <row r="8" spans="1:6" ht="15" customHeight="1" x14ac:dyDescent="0.25">
      <c r="A8" s="3" t="s">
        <v>694</v>
      </c>
      <c r="B8" s="11" t="str">
        <f t="shared" ref="B8:B17" si="0">"FpD_"&amp;$B$6&amp;"_"&amp;A8</f>
        <v>FpD_SDo_ProF</v>
      </c>
      <c r="C8" s="1" t="s">
        <v>6</v>
      </c>
      <c r="D8" s="15" t="s">
        <v>693</v>
      </c>
      <c r="E8" s="13">
        <v>0</v>
      </c>
    </row>
    <row r="9" spans="1:6" ht="15" customHeight="1" x14ac:dyDescent="0.25">
      <c r="A9" s="3" t="s">
        <v>696</v>
      </c>
      <c r="B9" s="11" t="str">
        <f t="shared" si="0"/>
        <v>FpD_SDo_Pudg</v>
      </c>
      <c r="C9" s="1" t="s">
        <v>7</v>
      </c>
      <c r="D9" s="15" t="s">
        <v>695</v>
      </c>
      <c r="E9" s="13">
        <v>-121471</v>
      </c>
    </row>
    <row r="10" spans="1:6" ht="15" customHeight="1" x14ac:dyDescent="0.25">
      <c r="A10" s="3" t="s">
        <v>698</v>
      </c>
      <c r="B10" s="11" t="str">
        <f t="shared" si="0"/>
        <v>FpD_SDo_Adm</v>
      </c>
      <c r="C10" s="1" t="s">
        <v>8</v>
      </c>
      <c r="D10" s="15" t="s">
        <v>697</v>
      </c>
      <c r="E10" s="13">
        <v>-184929</v>
      </c>
    </row>
    <row r="11" spans="1:6" ht="15" customHeight="1" x14ac:dyDescent="0.25">
      <c r="A11" s="3" t="s">
        <v>700</v>
      </c>
      <c r="B11" s="11" t="str">
        <f t="shared" si="0"/>
        <v>FpD_SDo_HL</v>
      </c>
      <c r="C11" s="1" t="s">
        <v>9</v>
      </c>
      <c r="D11" s="15" t="s">
        <v>699</v>
      </c>
      <c r="E11" s="13">
        <v>-4563</v>
      </c>
    </row>
    <row r="12" spans="1:6" ht="15" customHeight="1" x14ac:dyDescent="0.25">
      <c r="A12" s="3" t="s">
        <v>702</v>
      </c>
      <c r="B12" s="11" t="str">
        <f t="shared" si="0"/>
        <v>FpD_SDo_Domk</v>
      </c>
      <c r="C12" s="1" t="s">
        <v>10</v>
      </c>
      <c r="D12" s="15" t="s">
        <v>701</v>
      </c>
      <c r="E12" s="13">
        <v>-4600</v>
      </c>
    </row>
    <row r="13" spans="1:6" ht="15" customHeight="1" x14ac:dyDescent="0.25">
      <c r="A13" s="3" t="s">
        <v>704</v>
      </c>
      <c r="B13" s="11" t="str">
        <f t="shared" si="0"/>
        <v>FpD_SDo_Ans</v>
      </c>
      <c r="C13" s="1" t="s">
        <v>11</v>
      </c>
      <c r="D13" s="15" t="s">
        <v>703</v>
      </c>
      <c r="E13" s="13">
        <v>-30891</v>
      </c>
    </row>
    <row r="14" spans="1:6" ht="15" customHeight="1" x14ac:dyDescent="0.25">
      <c r="A14" s="3" t="s">
        <v>386</v>
      </c>
      <c r="B14" s="11" t="str">
        <f t="shared" si="0"/>
        <v>FpD_SDo_Xomk</v>
      </c>
      <c r="C14" s="1" t="s">
        <v>12</v>
      </c>
      <c r="D14" s="15" t="s">
        <v>705</v>
      </c>
      <c r="E14" s="13">
        <v>-69414</v>
      </c>
    </row>
    <row r="15" spans="1:6" ht="15" customHeight="1" x14ac:dyDescent="0.25">
      <c r="A15" s="3" t="s">
        <v>706</v>
      </c>
      <c r="B15" s="11" t="str">
        <f t="shared" si="0"/>
        <v>FpD_SDo_ReTv</v>
      </c>
      <c r="C15" s="1" t="s">
        <v>13</v>
      </c>
      <c r="D15" s="15" t="s">
        <v>58</v>
      </c>
      <c r="E15" s="13">
        <v>2175</v>
      </c>
    </row>
    <row r="16" spans="1:6" ht="15" customHeight="1" x14ac:dyDescent="0.25">
      <c r="A16" s="3" t="s">
        <v>707</v>
      </c>
      <c r="B16" s="11" t="str">
        <f t="shared" si="0"/>
        <v>FpD_SDo_PGGf</v>
      </c>
      <c r="C16" s="1" t="s">
        <v>14</v>
      </c>
      <c r="D16" s="15" t="s">
        <v>93</v>
      </c>
      <c r="E16" s="13">
        <v>0</v>
      </c>
    </row>
    <row r="17" spans="1:5" ht="27.75" customHeight="1" x14ac:dyDescent="0.25">
      <c r="A17" s="3" t="s">
        <v>709</v>
      </c>
      <c r="B17" s="11" t="str">
        <f t="shared" si="0"/>
        <v>FpD_SDo_Otot</v>
      </c>
      <c r="C17" s="4" t="s">
        <v>15</v>
      </c>
      <c r="D17" s="5" t="s">
        <v>708</v>
      </c>
      <c r="E17" s="13">
        <v>-413693</v>
      </c>
    </row>
    <row r="18" spans="1:5" x14ac:dyDescent="0.25"/>
    <row r="19" spans="1:5" hidden="1" x14ac:dyDescent="0.25">
      <c r="D19" s="14"/>
    </row>
  </sheetData>
  <sheetProtection algorithmName="SHA-512" hashValue="z8ug3t3Y54aDNgdGDZaBO2vicyGZ+TeKrTopH4WPacK6FaSRrnJkb5ItFbeK5HV97ljU0m/SbRmukxWDx4wuJg==" saltValue="SVjDLqWN8/71aCOynsbjJ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5.710937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25.5" customHeight="1" x14ac:dyDescent="0.25">
      <c r="C4" s="103" t="s">
        <v>802</v>
      </c>
      <c r="D4" s="104"/>
      <c r="E4" s="104"/>
    </row>
    <row r="5" spans="1:5" ht="15.75" customHeight="1" x14ac:dyDescent="0.25">
      <c r="C5" s="98" t="s">
        <v>711</v>
      </c>
      <c r="D5" s="99"/>
      <c r="E5" s="100"/>
    </row>
    <row r="6" spans="1:5" ht="22.5" customHeight="1" x14ac:dyDescent="0.25">
      <c r="C6" s="1"/>
      <c r="D6" s="5"/>
      <c r="E6" s="2" t="s">
        <v>648</v>
      </c>
    </row>
    <row r="7" spans="1:5" ht="15" customHeight="1" x14ac:dyDescent="0.25">
      <c r="B7" s="8" t="s">
        <v>741</v>
      </c>
      <c r="C7" s="1"/>
      <c r="D7" s="5" t="s">
        <v>712</v>
      </c>
      <c r="E7" s="2"/>
    </row>
    <row r="8" spans="1:5" ht="15" customHeight="1" x14ac:dyDescent="0.25">
      <c r="A8" s="3" t="s">
        <v>714</v>
      </c>
      <c r="B8" s="11" t="str">
        <f>"PR_"&amp;$B$7&amp;"_"&amp;A8</f>
        <v>PR_PeRe_GAH</v>
      </c>
      <c r="C8" s="1" t="s">
        <v>5</v>
      </c>
      <c r="D8" s="15" t="s">
        <v>713</v>
      </c>
      <c r="E8" s="13">
        <v>216</v>
      </c>
    </row>
    <row r="9" spans="1:5" ht="15" customHeight="1" x14ac:dyDescent="0.25">
      <c r="A9" s="15"/>
      <c r="C9" s="1"/>
      <c r="D9" s="15"/>
      <c r="E9" s="15"/>
    </row>
    <row r="10" spans="1:5" ht="15" customHeight="1" x14ac:dyDescent="0.25">
      <c r="A10" s="15"/>
      <c r="C10" s="1"/>
      <c r="D10" s="5" t="s">
        <v>715</v>
      </c>
      <c r="E10" s="15"/>
    </row>
    <row r="11" spans="1:5" ht="15" customHeight="1" x14ac:dyDescent="0.25">
      <c r="A11" s="3" t="s">
        <v>717</v>
      </c>
      <c r="B11" s="11" t="str">
        <f t="shared" ref="B11:B15" si="0">"PR_"&amp;$B$7&amp;"_"&amp;A11</f>
        <v>PR_PeRe_Lon</v>
      </c>
      <c r="C11" s="1" t="s">
        <v>6</v>
      </c>
      <c r="D11" s="15" t="s">
        <v>716</v>
      </c>
      <c r="E11" s="13">
        <v>189802</v>
      </c>
    </row>
    <row r="12" spans="1:5" ht="15" customHeight="1" x14ac:dyDescent="0.25">
      <c r="A12" s="3" t="s">
        <v>719</v>
      </c>
      <c r="B12" s="11" t="str">
        <f t="shared" si="0"/>
        <v>PR_PeRe_Pen</v>
      </c>
      <c r="C12" s="1" t="s">
        <v>7</v>
      </c>
      <c r="D12" s="15" t="s">
        <v>718</v>
      </c>
      <c r="E12" s="13">
        <v>19453</v>
      </c>
    </row>
    <row r="13" spans="1:5" ht="15" customHeight="1" x14ac:dyDescent="0.25">
      <c r="A13" s="3" t="s">
        <v>721</v>
      </c>
      <c r="B13" s="11" t="str">
        <f t="shared" si="0"/>
        <v>PR_PeRe_SoSi</v>
      </c>
      <c r="C13" s="1" t="s">
        <v>8</v>
      </c>
      <c r="D13" s="15" t="s">
        <v>720</v>
      </c>
      <c r="E13" s="13">
        <v>1839</v>
      </c>
    </row>
    <row r="14" spans="1:5" ht="15" customHeight="1" x14ac:dyDescent="0.25">
      <c r="A14" s="3" t="s">
        <v>723</v>
      </c>
      <c r="B14" s="11" t="str">
        <f t="shared" si="0"/>
        <v>PR_PeRe_Afg</v>
      </c>
      <c r="C14" s="1" t="s">
        <v>9</v>
      </c>
      <c r="D14" s="15" t="s">
        <v>722</v>
      </c>
      <c r="E14" s="13">
        <v>30448</v>
      </c>
    </row>
    <row r="15" spans="1:5" ht="15" customHeight="1" x14ac:dyDescent="0.25">
      <c r="A15" s="3" t="s">
        <v>725</v>
      </c>
      <c r="B15" s="11" t="str">
        <f t="shared" si="0"/>
        <v>PR_PeRe_PuTot</v>
      </c>
      <c r="C15" s="4" t="s">
        <v>10</v>
      </c>
      <c r="D15" s="5" t="s">
        <v>724</v>
      </c>
      <c r="E15" s="13">
        <v>241541</v>
      </c>
    </row>
    <row r="16" spans="1:5" ht="15" customHeight="1" x14ac:dyDescent="0.25">
      <c r="A16" s="15"/>
      <c r="C16" s="1"/>
      <c r="D16" s="5" t="s">
        <v>726</v>
      </c>
      <c r="E16" s="15"/>
    </row>
    <row r="17" spans="1:5" ht="15" customHeight="1" x14ac:dyDescent="0.25">
      <c r="A17" s="3" t="s">
        <v>728</v>
      </c>
      <c r="B17" s="11" t="str">
        <f>"PR_"&amp;$B$7&amp;"_"&amp;A17</f>
        <v>PR_PeRe_Rep</v>
      </c>
      <c r="C17" s="1" t="s">
        <v>11</v>
      </c>
      <c r="D17" s="15" t="s">
        <v>727</v>
      </c>
      <c r="E17" s="13">
        <v>0</v>
      </c>
    </row>
    <row r="18" spans="1:5" ht="15" customHeight="1" x14ac:dyDescent="0.25">
      <c r="A18" s="3" t="s">
        <v>730</v>
      </c>
      <c r="B18" s="11" t="str">
        <f>"PR_"&amp;$B$7&amp;"_"&amp;A18</f>
        <v>PR_PeRe_Bes</v>
      </c>
      <c r="C18" s="1" t="s">
        <v>12</v>
      </c>
      <c r="D18" s="15" t="s">
        <v>729</v>
      </c>
      <c r="E18" s="13">
        <v>5939</v>
      </c>
    </row>
    <row r="19" spans="1:5" ht="15" customHeight="1" x14ac:dyDescent="0.25">
      <c r="A19" s="3" t="s">
        <v>732</v>
      </c>
      <c r="B19" s="11" t="str">
        <f>"PR_"&amp;$B$7&amp;"_"&amp;A19</f>
        <v>PR_PeRe_Dir</v>
      </c>
      <c r="C19" s="1" t="s">
        <v>13</v>
      </c>
      <c r="D19" s="15" t="s">
        <v>731</v>
      </c>
      <c r="E19" s="13">
        <v>13546</v>
      </c>
    </row>
    <row r="20" spans="1:5" ht="15" customHeight="1" x14ac:dyDescent="0.25">
      <c r="A20" s="15"/>
      <c r="C20" s="1"/>
      <c r="D20" s="5" t="s">
        <v>733</v>
      </c>
      <c r="E20" s="15"/>
    </row>
    <row r="21" spans="1:5" ht="15" customHeight="1" x14ac:dyDescent="0.25">
      <c r="A21" s="3" t="s">
        <v>735</v>
      </c>
      <c r="B21" s="11" t="str">
        <f>"PR_"&amp;$B$7&amp;"_"&amp;A21</f>
        <v>PR_PeRe_TaBes</v>
      </c>
      <c r="C21" s="1" t="s">
        <v>14</v>
      </c>
      <c r="D21" s="15" t="s">
        <v>734</v>
      </c>
      <c r="E21" s="13">
        <v>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736</v>
      </c>
      <c r="E23" s="15"/>
    </row>
    <row r="24" spans="1:5" ht="28.5" customHeight="1" x14ac:dyDescent="0.25">
      <c r="A24" s="3" t="s">
        <v>738</v>
      </c>
      <c r="B24" s="11" t="str">
        <f>"PR_"&amp;$B$7&amp;"_"&amp;A24</f>
        <v>PR_PeRe_RhTot</v>
      </c>
      <c r="C24" s="4" t="s">
        <v>21</v>
      </c>
      <c r="D24" s="5" t="s">
        <v>737</v>
      </c>
      <c r="E24" s="13">
        <v>6471</v>
      </c>
    </row>
    <row r="25" spans="1:5" ht="15" customHeight="1" x14ac:dyDescent="0.25">
      <c r="A25" s="3" t="s">
        <v>740</v>
      </c>
      <c r="B25" s="11" t="str">
        <f>"PR_"&amp;$B$7&amp;"_"&amp;A25</f>
        <v>PR_PeRe_XyTot</v>
      </c>
      <c r="C25" s="4" t="s">
        <v>22</v>
      </c>
      <c r="D25" s="5" t="s">
        <v>739</v>
      </c>
      <c r="E25" s="13">
        <v>1900</v>
      </c>
    </row>
    <row r="26" spans="1:5" x14ac:dyDescent="0.25"/>
    <row r="27" spans="1:5" hidden="1" x14ac:dyDescent="0.25">
      <c r="D27" s="14"/>
    </row>
  </sheetData>
  <sheetProtection algorithmName="SHA-512" hashValue="Ct50TEpqkSJxEu/S1QghCVO1YeolBtDGtHdmeF/L6vb7t5/j6pus0r0YII+Dd8Z3BBnaDB0vbQIQmj37R8GOCg==" saltValue="OGTon4UZ9/CfL7bcnKRdJ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2" style="17" customWidth="1"/>
    <col min="4" max="11" width="19.85546875" style="11" customWidth="1"/>
    <col min="12" max="12" width="9.140625" style="11" customWidth="1"/>
    <col min="13" max="16384" width="9.140625" style="11" hidden="1"/>
  </cols>
  <sheetData>
    <row r="1" spans="1:11" x14ac:dyDescent="0.25">
      <c r="B1" s="94" t="s">
        <v>581</v>
      </c>
      <c r="C1" s="94"/>
    </row>
    <row r="2" spans="1:11" x14ac:dyDescent="0.25"/>
    <row r="3" spans="1:11" x14ac:dyDescent="0.25"/>
    <row r="4" spans="1:11" ht="23.25" x14ac:dyDescent="0.25">
      <c r="B4" s="101" t="s">
        <v>803</v>
      </c>
      <c r="C4" s="102"/>
      <c r="D4" s="102"/>
      <c r="E4" s="102"/>
      <c r="F4" s="102"/>
      <c r="G4" s="9"/>
      <c r="H4" s="9"/>
      <c r="I4" s="9"/>
      <c r="J4" s="9"/>
      <c r="K4" s="9"/>
    </row>
    <row r="5" spans="1:11" ht="15" customHeight="1" x14ac:dyDescent="0.25">
      <c r="B5" s="98" t="s">
        <v>584</v>
      </c>
      <c r="C5" s="99"/>
      <c r="D5" s="99"/>
      <c r="E5" s="99"/>
      <c r="F5" s="99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585</v>
      </c>
      <c r="E6" s="2" t="s">
        <v>586</v>
      </c>
      <c r="F6" s="2" t="s">
        <v>587</v>
      </c>
      <c r="G6" s="2" t="s">
        <v>609</v>
      </c>
      <c r="H6" s="2" t="s">
        <v>610</v>
      </c>
      <c r="I6" s="2" t="s">
        <v>611</v>
      </c>
      <c r="J6" s="2" t="s">
        <v>612</v>
      </c>
      <c r="K6" s="2" t="s">
        <v>796</v>
      </c>
    </row>
    <row r="7" spans="1:11" ht="16.5" customHeight="1" x14ac:dyDescent="0.25">
      <c r="B7" s="1"/>
      <c r="C7" s="5" t="s">
        <v>588</v>
      </c>
      <c r="D7" s="15"/>
      <c r="E7" s="15"/>
      <c r="F7" s="15"/>
      <c r="G7" s="2"/>
      <c r="H7" s="2"/>
      <c r="I7" s="2"/>
      <c r="J7" s="2"/>
      <c r="K7" s="2"/>
    </row>
    <row r="8" spans="1:11" x14ac:dyDescent="0.25">
      <c r="A8" s="8" t="s">
        <v>593</v>
      </c>
      <c r="B8" s="1" t="s">
        <v>5</v>
      </c>
      <c r="C8" s="15" t="s">
        <v>589</v>
      </c>
      <c r="D8" s="13">
        <v>1422952</v>
      </c>
      <c r="E8" s="13">
        <v>21106113</v>
      </c>
      <c r="F8" s="13">
        <v>549022</v>
      </c>
      <c r="G8" s="13">
        <v>23078087</v>
      </c>
      <c r="H8" s="13">
        <v>23011846</v>
      </c>
      <c r="I8" s="13">
        <v>66241</v>
      </c>
      <c r="J8" s="5"/>
      <c r="K8" s="5"/>
    </row>
    <row r="9" spans="1:11" x14ac:dyDescent="0.25">
      <c r="A9" s="8" t="s">
        <v>595</v>
      </c>
      <c r="B9" s="1" t="s">
        <v>6</v>
      </c>
      <c r="C9" s="15" t="s">
        <v>594</v>
      </c>
      <c r="D9" s="13">
        <v>356539</v>
      </c>
      <c r="E9" s="13">
        <v>2802258</v>
      </c>
      <c r="F9" s="13">
        <v>0</v>
      </c>
      <c r="G9" s="13">
        <v>3158797</v>
      </c>
      <c r="H9" s="13">
        <v>2915998</v>
      </c>
      <c r="I9" s="13">
        <v>242799</v>
      </c>
      <c r="J9" s="5"/>
      <c r="K9" s="5"/>
    </row>
    <row r="10" spans="1:11" x14ac:dyDescent="0.25">
      <c r="A10" s="8" t="s">
        <v>597</v>
      </c>
      <c r="B10" s="4" t="s">
        <v>7</v>
      </c>
      <c r="C10" s="5" t="s">
        <v>596</v>
      </c>
      <c r="D10" s="13">
        <v>1779491</v>
      </c>
      <c r="E10" s="13">
        <v>23908370</v>
      </c>
      <c r="F10" s="13">
        <v>549022</v>
      </c>
      <c r="G10" s="13">
        <v>26236883</v>
      </c>
      <c r="H10" s="13">
        <v>25927843</v>
      </c>
      <c r="I10" s="13">
        <v>309040</v>
      </c>
      <c r="J10" s="13">
        <v>0</v>
      </c>
      <c r="K10" s="13">
        <v>26236883</v>
      </c>
    </row>
    <row r="11" spans="1:11" x14ac:dyDescent="0.25">
      <c r="A11" s="8"/>
      <c r="B11" s="1"/>
      <c r="C11" s="5" t="s">
        <v>598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600</v>
      </c>
      <c r="B12" s="1" t="s">
        <v>8</v>
      </c>
      <c r="C12" s="15" t="s">
        <v>599</v>
      </c>
      <c r="D12" s="13">
        <v>1620893</v>
      </c>
      <c r="E12" s="13">
        <v>19821400</v>
      </c>
      <c r="F12" s="13">
        <v>0</v>
      </c>
      <c r="G12" s="13">
        <v>21442292</v>
      </c>
      <c r="H12" s="13">
        <v>21442292</v>
      </c>
      <c r="I12" s="13">
        <v>0</v>
      </c>
      <c r="J12" s="5"/>
      <c r="K12" s="5"/>
    </row>
    <row r="13" spans="1:11" ht="15" customHeight="1" x14ac:dyDescent="0.25">
      <c r="A13" s="8" t="s">
        <v>602</v>
      </c>
      <c r="B13" s="1" t="s">
        <v>9</v>
      </c>
      <c r="C13" s="15" t="s">
        <v>601</v>
      </c>
      <c r="D13" s="13">
        <v>0</v>
      </c>
      <c r="E13" s="13">
        <v>336820</v>
      </c>
      <c r="F13" s="13">
        <v>304508</v>
      </c>
      <c r="G13" s="13">
        <v>641328</v>
      </c>
      <c r="H13" s="13">
        <v>641328</v>
      </c>
      <c r="I13" s="13">
        <v>0</v>
      </c>
      <c r="J13" s="5"/>
      <c r="K13" s="5"/>
    </row>
    <row r="14" spans="1:11" ht="25.5" x14ac:dyDescent="0.25">
      <c r="A14" s="8" t="s">
        <v>604</v>
      </c>
      <c r="B14" s="1" t="s">
        <v>10</v>
      </c>
      <c r="C14" s="15" t="s">
        <v>603</v>
      </c>
      <c r="D14" s="13">
        <v>0</v>
      </c>
      <c r="E14" s="13">
        <v>368</v>
      </c>
      <c r="F14" s="13">
        <v>0</v>
      </c>
      <c r="G14" s="13">
        <v>368</v>
      </c>
      <c r="H14" s="13">
        <v>368</v>
      </c>
      <c r="I14" s="13">
        <v>0</v>
      </c>
      <c r="J14" s="5"/>
      <c r="K14" s="5"/>
    </row>
    <row r="15" spans="1:11" ht="25.5" x14ac:dyDescent="0.25">
      <c r="A15" s="8" t="s">
        <v>606</v>
      </c>
      <c r="B15" s="1" t="s">
        <v>11</v>
      </c>
      <c r="C15" s="15" t="s">
        <v>605</v>
      </c>
      <c r="D15" s="13">
        <v>158599</v>
      </c>
      <c r="E15" s="13">
        <v>3749783</v>
      </c>
      <c r="F15" s="13">
        <v>244514</v>
      </c>
      <c r="G15" s="13">
        <v>4152896</v>
      </c>
      <c r="H15" s="13">
        <v>3843856</v>
      </c>
      <c r="I15" s="13">
        <v>309040</v>
      </c>
      <c r="J15" s="5"/>
      <c r="K15" s="5"/>
    </row>
    <row r="16" spans="1:11" x14ac:dyDescent="0.25">
      <c r="A16" s="8" t="s">
        <v>608</v>
      </c>
      <c r="B16" s="1" t="s">
        <v>12</v>
      </c>
      <c r="C16" s="15" t="s">
        <v>607</v>
      </c>
      <c r="D16" s="13">
        <v>43193</v>
      </c>
      <c r="E16" s="13">
        <v>741509</v>
      </c>
      <c r="F16" s="13">
        <v>256476</v>
      </c>
      <c r="G16" s="13">
        <v>1041178</v>
      </c>
      <c r="H16" s="13">
        <v>1035885</v>
      </c>
      <c r="I16" s="13">
        <v>5293</v>
      </c>
      <c r="J16" s="5"/>
      <c r="K16" s="5"/>
    </row>
    <row r="17" spans="3:11" x14ac:dyDescent="0.25"/>
    <row r="18" spans="3:11" hidden="1" x14ac:dyDescent="0.25">
      <c r="D18" s="17"/>
    </row>
    <row r="19" spans="3:11" hidden="1" x14ac:dyDescent="0.25">
      <c r="C19" s="17" t="s">
        <v>793</v>
      </c>
      <c r="D19" s="23" t="s">
        <v>794</v>
      </c>
      <c r="E19" s="23" t="s">
        <v>794</v>
      </c>
      <c r="F19" s="23" t="s">
        <v>794</v>
      </c>
      <c r="G19" s="23" t="s">
        <v>795</v>
      </c>
      <c r="H19" s="23" t="s">
        <v>795</v>
      </c>
      <c r="I19" s="23" t="s">
        <v>795</v>
      </c>
      <c r="J19" s="23" t="s">
        <v>795</v>
      </c>
      <c r="K19" s="23" t="s">
        <v>795</v>
      </c>
    </row>
    <row r="20" spans="3:11" hidden="1" x14ac:dyDescent="0.25">
      <c r="C20" s="17" t="s">
        <v>792</v>
      </c>
      <c r="D20" s="16" t="s">
        <v>590</v>
      </c>
      <c r="E20" s="16" t="s">
        <v>591</v>
      </c>
      <c r="F20" s="16" t="s">
        <v>592</v>
      </c>
      <c r="G20" s="16" t="s">
        <v>613</v>
      </c>
      <c r="H20" s="16" t="s">
        <v>614</v>
      </c>
      <c r="I20" s="16" t="s">
        <v>615</v>
      </c>
      <c r="J20" s="16" t="s">
        <v>616</v>
      </c>
      <c r="K20" s="16" t="s">
        <v>617</v>
      </c>
    </row>
  </sheetData>
  <sheetProtection algorithmName="SHA-512" hashValue="UfFajn1K3v/v65aukyBAVgXjXJvkjrS6Q2u1pf7ZigPSduyRk1OyPD+bujTHm71l4+j99B2073rNCE/2GFfubg==" saltValue="hOe7a4NN01Vj3rcUp5XYMA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45"/>
  <sheetViews>
    <sheetView showGridLines="0" topLeftCell="C1" zoomScaleNormal="100" zoomScaleSheetLayoutView="9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0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30" customHeight="1" x14ac:dyDescent="0.25">
      <c r="C4" s="103" t="s">
        <v>959</v>
      </c>
      <c r="D4" s="104"/>
      <c r="E4" s="104"/>
    </row>
    <row r="5" spans="1:5" ht="15" customHeight="1" x14ac:dyDescent="0.25">
      <c r="C5" s="93" t="s">
        <v>187</v>
      </c>
      <c r="D5" s="105"/>
      <c r="E5" s="105"/>
    </row>
    <row r="6" spans="1:5" ht="26.25" customHeight="1" x14ac:dyDescent="0.25">
      <c r="B6" s="8" t="s">
        <v>848</v>
      </c>
      <c r="C6" s="1"/>
      <c r="D6" s="5"/>
      <c r="E6" s="2" t="s">
        <v>648</v>
      </c>
    </row>
    <row r="7" spans="1:5" ht="15" customHeight="1" x14ac:dyDescent="0.25">
      <c r="A7" s="3" t="s">
        <v>279</v>
      </c>
      <c r="B7" s="11" t="str">
        <f>"Res_"&amp;$B$6&amp;"_"&amp;A7</f>
        <v>Res_ReOp_BM</v>
      </c>
      <c r="C7" s="1" t="s">
        <v>5</v>
      </c>
      <c r="D7" s="15" t="s">
        <v>806</v>
      </c>
      <c r="E7" s="13">
        <v>8088</v>
      </c>
    </row>
    <row r="8" spans="1:5" ht="15" customHeight="1" x14ac:dyDescent="0.25">
      <c r="A8" s="3" t="s">
        <v>808</v>
      </c>
      <c r="B8" s="11" t="str">
        <f t="shared" ref="B8:B43" si="0">"Res_"&amp;$B$6&amp;"_"&amp;A8</f>
        <v>Res_ReOp_BV</v>
      </c>
      <c r="C8" s="1" t="s">
        <v>6</v>
      </c>
      <c r="D8" s="15" t="s">
        <v>807</v>
      </c>
      <c r="E8" s="13">
        <v>114674</v>
      </c>
    </row>
    <row r="9" spans="1:5" ht="15" customHeight="1" x14ac:dyDescent="0.25">
      <c r="A9" s="24" t="s">
        <v>810</v>
      </c>
      <c r="B9" s="11" t="str">
        <f t="shared" si="0"/>
        <v>Res_ReOp_EB</v>
      </c>
      <c r="C9" s="1" t="s">
        <v>7</v>
      </c>
      <c r="D9" s="15" t="s">
        <v>809</v>
      </c>
      <c r="E9" s="13">
        <v>2019</v>
      </c>
    </row>
    <row r="10" spans="1:5" ht="15" customHeight="1" x14ac:dyDescent="0.25">
      <c r="A10" s="3" t="s">
        <v>812</v>
      </c>
      <c r="B10" s="11" t="str">
        <f t="shared" si="0"/>
        <v>Res_ReOp_iNM</v>
      </c>
      <c r="C10" s="1" t="s">
        <v>8</v>
      </c>
      <c r="D10" s="15" t="s">
        <v>811</v>
      </c>
      <c r="E10" s="13">
        <v>0</v>
      </c>
    </row>
    <row r="11" spans="1:5" ht="15" customHeight="1" x14ac:dyDescent="0.25">
      <c r="A11" s="3" t="s">
        <v>814</v>
      </c>
      <c r="B11" s="11" t="str">
        <f t="shared" si="0"/>
        <v>Res_ReOp_PGd</v>
      </c>
      <c r="C11" s="1" t="s">
        <v>9</v>
      </c>
      <c r="D11" s="15" t="s">
        <v>813</v>
      </c>
      <c r="E11" s="13">
        <v>-3127</v>
      </c>
    </row>
    <row r="12" spans="1:5" ht="15" customHeight="1" x14ac:dyDescent="0.25">
      <c r="A12" s="3" t="s">
        <v>816</v>
      </c>
      <c r="B12" s="11" t="str">
        <f t="shared" si="0"/>
        <v>Res_ReOp_BTot</v>
      </c>
      <c r="C12" s="4" t="s">
        <v>10</v>
      </c>
      <c r="D12" s="5" t="s">
        <v>815</v>
      </c>
      <c r="E12" s="13">
        <v>121654</v>
      </c>
    </row>
    <row r="13" spans="1:5" ht="15" customHeight="1" x14ac:dyDescent="0.25">
      <c r="A13" s="3" t="s">
        <v>817</v>
      </c>
      <c r="B13" s="11" t="str">
        <f t="shared" si="0"/>
        <v>Res_ReOp_iTV</v>
      </c>
      <c r="C13" s="1" t="s">
        <v>11</v>
      </c>
      <c r="D13" s="15" t="s">
        <v>2</v>
      </c>
      <c r="E13" s="13">
        <v>252166</v>
      </c>
    </row>
    <row r="14" spans="1:5" ht="15" customHeight="1" x14ac:dyDescent="0.25">
      <c r="A14" s="3" t="s">
        <v>818</v>
      </c>
      <c r="B14" s="11" t="str">
        <f t="shared" si="0"/>
        <v>Res_ReOp_iAV</v>
      </c>
      <c r="C14" s="1" t="s">
        <v>12</v>
      </c>
      <c r="D14" s="15" t="s">
        <v>3</v>
      </c>
      <c r="E14" s="13">
        <v>68042</v>
      </c>
    </row>
    <row r="15" spans="1:5" ht="15" customHeight="1" x14ac:dyDescent="0.25">
      <c r="A15" s="3" t="s">
        <v>375</v>
      </c>
      <c r="B15" s="11" t="str">
        <f t="shared" si="0"/>
        <v>Res_ReOp_iEjd</v>
      </c>
      <c r="C15" s="1" t="s">
        <v>13</v>
      </c>
      <c r="D15" s="15" t="s">
        <v>4</v>
      </c>
      <c r="E15" s="13">
        <v>43157</v>
      </c>
    </row>
    <row r="16" spans="1:5" ht="15" customHeight="1" x14ac:dyDescent="0.25">
      <c r="A16" s="3" t="s">
        <v>315</v>
      </c>
      <c r="B16" s="11" t="str">
        <f t="shared" si="0"/>
        <v>Res_ReOp_RiU</v>
      </c>
      <c r="C16" s="1" t="s">
        <v>14</v>
      </c>
      <c r="D16" s="15" t="s">
        <v>46</v>
      </c>
      <c r="E16" s="13">
        <v>1525603</v>
      </c>
    </row>
    <row r="17" spans="1:5" ht="15" customHeight="1" x14ac:dyDescent="0.25">
      <c r="A17" s="3" t="s">
        <v>283</v>
      </c>
      <c r="B17" s="11" t="str">
        <f t="shared" si="0"/>
        <v>Res_ReOp_Kurs</v>
      </c>
      <c r="C17" s="1" t="s">
        <v>15</v>
      </c>
      <c r="D17" s="15" t="s">
        <v>47</v>
      </c>
      <c r="E17" s="13">
        <v>3082645</v>
      </c>
    </row>
    <row r="18" spans="1:5" ht="15" customHeight="1" x14ac:dyDescent="0.25">
      <c r="A18" s="3" t="s">
        <v>316</v>
      </c>
      <c r="B18" s="11" t="str">
        <f t="shared" si="0"/>
        <v>Res_ReOp_Rug</v>
      </c>
      <c r="C18" s="1" t="s">
        <v>16</v>
      </c>
      <c r="D18" s="15" t="s">
        <v>48</v>
      </c>
      <c r="E18" s="13">
        <v>-29426</v>
      </c>
    </row>
    <row r="19" spans="1:5" ht="15" customHeight="1" x14ac:dyDescent="0.25">
      <c r="A19" s="3" t="s">
        <v>284</v>
      </c>
      <c r="B19" s="11" t="str">
        <f t="shared" si="0"/>
        <v>Res_ReOp_AdmV</v>
      </c>
      <c r="C19" s="1" t="s">
        <v>17</v>
      </c>
      <c r="D19" s="15" t="s">
        <v>49</v>
      </c>
      <c r="E19" s="13">
        <v>-57642</v>
      </c>
    </row>
    <row r="20" spans="1:5" ht="15" customHeight="1" x14ac:dyDescent="0.25">
      <c r="A20" s="3" t="s">
        <v>381</v>
      </c>
      <c r="B20" s="11" t="str">
        <f t="shared" si="0"/>
        <v>Res_ReOp_iaTot</v>
      </c>
      <c r="C20" s="4" t="s">
        <v>18</v>
      </c>
      <c r="D20" s="5" t="s">
        <v>819</v>
      </c>
      <c r="E20" s="13">
        <v>4884545</v>
      </c>
    </row>
    <row r="21" spans="1:5" ht="15" customHeight="1" x14ac:dyDescent="0.25">
      <c r="A21" s="3" t="s">
        <v>285</v>
      </c>
      <c r="B21" s="11" t="str">
        <f t="shared" si="0"/>
        <v>Res_ReOp_Pas</v>
      </c>
      <c r="C21" s="1" t="s">
        <v>19</v>
      </c>
      <c r="D21" s="15" t="s">
        <v>51</v>
      </c>
      <c r="E21" s="13">
        <v>-733483</v>
      </c>
    </row>
    <row r="22" spans="1:5" ht="15" customHeight="1" x14ac:dyDescent="0.25">
      <c r="A22" s="3" t="s">
        <v>821</v>
      </c>
      <c r="B22" s="11" t="str">
        <f t="shared" si="0"/>
        <v>Res_ReOp_iaPTot</v>
      </c>
      <c r="C22" s="4" t="s">
        <v>20</v>
      </c>
      <c r="D22" s="5" t="s">
        <v>820</v>
      </c>
      <c r="E22" s="13">
        <v>4151062</v>
      </c>
    </row>
    <row r="23" spans="1:5" ht="15" customHeight="1" x14ac:dyDescent="0.25">
      <c r="A23" s="3" t="s">
        <v>823</v>
      </c>
      <c r="B23" s="11" t="str">
        <f t="shared" si="0"/>
        <v>Res_ReOp_UPy</v>
      </c>
      <c r="C23" s="1" t="s">
        <v>21</v>
      </c>
      <c r="D23" s="15" t="s">
        <v>822</v>
      </c>
      <c r="E23" s="13">
        <v>-1778280</v>
      </c>
    </row>
    <row r="24" spans="1:5" ht="15" customHeight="1" x14ac:dyDescent="0.25">
      <c r="A24" s="3" t="s">
        <v>318</v>
      </c>
      <c r="B24" s="11" t="str">
        <f t="shared" si="0"/>
        <v>Res_ReOp_MGd</v>
      </c>
      <c r="C24" s="1" t="s">
        <v>22</v>
      </c>
      <c r="D24" s="15" t="s">
        <v>53</v>
      </c>
      <c r="E24" s="13">
        <v>77345</v>
      </c>
    </row>
    <row r="25" spans="1:5" ht="15" customHeight="1" x14ac:dyDescent="0.25">
      <c r="A25" s="3" t="s">
        <v>824</v>
      </c>
      <c r="B25" s="11" t="str">
        <f t="shared" si="0"/>
        <v>Res_ReOp_Ehs</v>
      </c>
      <c r="C25" s="1" t="s">
        <v>23</v>
      </c>
      <c r="D25" s="15" t="s">
        <v>54</v>
      </c>
      <c r="E25" s="13">
        <v>0</v>
      </c>
    </row>
    <row r="26" spans="1:5" ht="15" customHeight="1" x14ac:dyDescent="0.25">
      <c r="A26" s="3" t="s">
        <v>825</v>
      </c>
      <c r="B26" s="11" t="str">
        <f t="shared" si="0"/>
        <v>Res_ReOp_GEhs</v>
      </c>
      <c r="C26" s="1" t="s">
        <v>24</v>
      </c>
      <c r="D26" s="15" t="s">
        <v>55</v>
      </c>
      <c r="E26" s="13">
        <v>0</v>
      </c>
    </row>
    <row r="27" spans="1:5" ht="15" customHeight="1" x14ac:dyDescent="0.25">
      <c r="A27" s="3" t="s">
        <v>827</v>
      </c>
      <c r="B27" s="11" t="str">
        <f t="shared" si="0"/>
        <v>Res_ReOp_PYTot</v>
      </c>
      <c r="C27" s="4" t="s">
        <v>25</v>
      </c>
      <c r="D27" s="5" t="s">
        <v>826</v>
      </c>
      <c r="E27" s="13">
        <v>-1700935</v>
      </c>
    </row>
    <row r="28" spans="1:5" ht="15" customHeight="1" x14ac:dyDescent="0.25">
      <c r="A28" s="3" t="s">
        <v>351</v>
      </c>
      <c r="B28" s="11" t="str">
        <f t="shared" si="0"/>
        <v>Res_ReOp_Phs</v>
      </c>
      <c r="C28" s="1" t="s">
        <v>26</v>
      </c>
      <c r="D28" s="15" t="s">
        <v>828</v>
      </c>
      <c r="E28" s="13">
        <v>-1998074</v>
      </c>
    </row>
    <row r="29" spans="1:5" ht="15" customHeight="1" x14ac:dyDescent="0.25">
      <c r="A29" s="3" t="s">
        <v>830</v>
      </c>
      <c r="B29" s="11" t="str">
        <f t="shared" si="0"/>
        <v>Res_ReOp_Gfa</v>
      </c>
      <c r="C29" s="1" t="s">
        <v>27</v>
      </c>
      <c r="D29" s="15" t="s">
        <v>829</v>
      </c>
      <c r="E29" s="13">
        <v>-3105</v>
      </c>
    </row>
    <row r="30" spans="1:5" ht="15" customHeight="1" x14ac:dyDescent="0.25">
      <c r="A30" s="3" t="s">
        <v>832</v>
      </c>
      <c r="B30" s="11" t="str">
        <f t="shared" si="0"/>
        <v>Res_ReOp_PHTot</v>
      </c>
      <c r="C30" s="4" t="s">
        <v>28</v>
      </c>
      <c r="D30" s="5" t="s">
        <v>831</v>
      </c>
      <c r="E30" s="13">
        <v>-2001179</v>
      </c>
    </row>
    <row r="31" spans="1:5" ht="15" customHeight="1" x14ac:dyDescent="0.25">
      <c r="A31" s="3" t="s">
        <v>834</v>
      </c>
      <c r="B31" s="11" t="str">
        <f t="shared" si="0"/>
        <v>Res_ReOp_TB</v>
      </c>
      <c r="C31" s="1" t="s">
        <v>29</v>
      </c>
      <c r="D31" s="15" t="s">
        <v>833</v>
      </c>
      <c r="E31" s="13">
        <v>0</v>
      </c>
    </row>
    <row r="32" spans="1:5" ht="15" customHeight="1" x14ac:dyDescent="0.25">
      <c r="A32" s="3" t="s">
        <v>836</v>
      </c>
      <c r="B32" s="11" t="str">
        <f t="shared" si="0"/>
        <v>Res_ReOp_KBp</v>
      </c>
      <c r="C32" s="1" t="s">
        <v>30</v>
      </c>
      <c r="D32" s="15" t="s">
        <v>835</v>
      </c>
      <c r="E32" s="13">
        <v>0</v>
      </c>
    </row>
    <row r="33" spans="1:5" ht="15" customHeight="1" x14ac:dyDescent="0.25">
      <c r="A33" s="3" t="s">
        <v>838</v>
      </c>
      <c r="B33" s="11" t="str">
        <f t="shared" si="0"/>
        <v>Res_ReOp_BoTot</v>
      </c>
      <c r="C33" s="4" t="s">
        <v>31</v>
      </c>
      <c r="D33" s="5" t="s">
        <v>837</v>
      </c>
      <c r="E33" s="13">
        <v>0</v>
      </c>
    </row>
    <row r="34" spans="1:5" ht="15" customHeight="1" x14ac:dyDescent="0.25">
      <c r="A34" s="3" t="s">
        <v>292</v>
      </c>
      <c r="B34" s="11" t="str">
        <f t="shared" si="0"/>
        <v>Res_ReOp_Eom</v>
      </c>
      <c r="C34" s="1" t="s">
        <v>32</v>
      </c>
      <c r="D34" s="15" t="s">
        <v>57</v>
      </c>
      <c r="E34" s="13">
        <v>0</v>
      </c>
    </row>
    <row r="35" spans="1:5" ht="15" customHeight="1" x14ac:dyDescent="0.25">
      <c r="A35" s="3" t="s">
        <v>293</v>
      </c>
      <c r="B35" s="11" t="str">
        <f t="shared" si="0"/>
        <v>Res_ReOp_Aom</v>
      </c>
      <c r="C35" s="1" t="s">
        <v>33</v>
      </c>
      <c r="D35" s="15" t="s">
        <v>92</v>
      </c>
      <c r="E35" s="13">
        <v>-28512</v>
      </c>
    </row>
    <row r="36" spans="1:5" ht="15" customHeight="1" x14ac:dyDescent="0.25">
      <c r="A36" s="3" t="s">
        <v>319</v>
      </c>
      <c r="B36" s="11" t="str">
        <f t="shared" si="0"/>
        <v>Res_ReOp_PGG</v>
      </c>
      <c r="C36" s="1" t="s">
        <v>34</v>
      </c>
      <c r="D36" s="15" t="s">
        <v>839</v>
      </c>
      <c r="E36" s="13">
        <v>0</v>
      </c>
    </row>
    <row r="37" spans="1:5" ht="15" customHeight="1" x14ac:dyDescent="0.25">
      <c r="A37" s="3" t="s">
        <v>294</v>
      </c>
      <c r="B37" s="11" t="str">
        <f t="shared" si="0"/>
        <v>Res_ReOp_DTot</v>
      </c>
      <c r="C37" s="4" t="s">
        <v>35</v>
      </c>
      <c r="D37" s="5" t="s">
        <v>840</v>
      </c>
      <c r="E37" s="13">
        <v>-28512</v>
      </c>
    </row>
    <row r="38" spans="1:5" ht="15" customHeight="1" x14ac:dyDescent="0.25">
      <c r="A38" s="3" t="s">
        <v>842</v>
      </c>
      <c r="B38" s="11" t="str">
        <f t="shared" si="0"/>
        <v>Res_ReOp_PtTot</v>
      </c>
      <c r="C38" s="4" t="s">
        <v>36</v>
      </c>
      <c r="D38" s="5" t="s">
        <v>841</v>
      </c>
      <c r="E38" s="13">
        <v>542090</v>
      </c>
    </row>
    <row r="39" spans="1:5" ht="15" customHeight="1" x14ac:dyDescent="0.25">
      <c r="A39" s="3" t="s">
        <v>385</v>
      </c>
      <c r="B39" s="11" t="str">
        <f t="shared" si="0"/>
        <v>Res_ReOp_Xind</v>
      </c>
      <c r="C39" s="1" t="s">
        <v>37</v>
      </c>
      <c r="D39" s="15" t="s">
        <v>62</v>
      </c>
      <c r="E39" s="13">
        <v>0</v>
      </c>
    </row>
    <row r="40" spans="1:5" ht="15" customHeight="1" x14ac:dyDescent="0.25">
      <c r="A40" s="3" t="s">
        <v>386</v>
      </c>
      <c r="B40" s="11" t="str">
        <f t="shared" si="0"/>
        <v>Res_ReOp_Xomk</v>
      </c>
      <c r="C40" s="1" t="s">
        <v>38</v>
      </c>
      <c r="D40" s="15" t="s">
        <v>194</v>
      </c>
      <c r="E40" s="13">
        <v>0</v>
      </c>
    </row>
    <row r="41" spans="1:5" ht="15" customHeight="1" x14ac:dyDescent="0.25">
      <c r="A41" s="3" t="s">
        <v>269</v>
      </c>
      <c r="B41" s="11" t="str">
        <f t="shared" si="0"/>
        <v>Res_ReOp_ResTot</v>
      </c>
      <c r="C41" s="4" t="s">
        <v>39</v>
      </c>
      <c r="D41" s="5" t="s">
        <v>843</v>
      </c>
      <c r="E41" s="13">
        <v>542090</v>
      </c>
    </row>
    <row r="42" spans="1:5" ht="15" customHeight="1" x14ac:dyDescent="0.25">
      <c r="A42" s="3" t="s">
        <v>845</v>
      </c>
      <c r="B42" s="11" t="str">
        <f t="shared" si="0"/>
        <v>Res_ReOp_XSA</v>
      </c>
      <c r="C42" s="1" t="s">
        <v>40</v>
      </c>
      <c r="D42" s="15" t="s">
        <v>844</v>
      </c>
      <c r="E42" s="13">
        <v>-523</v>
      </c>
    </row>
    <row r="43" spans="1:5" ht="15" customHeight="1" x14ac:dyDescent="0.25">
      <c r="A43" s="3" t="s">
        <v>847</v>
      </c>
      <c r="B43" s="11" t="str">
        <f t="shared" si="0"/>
        <v>Res_ReOp_ResNTot</v>
      </c>
      <c r="C43" s="4" t="s">
        <v>41</v>
      </c>
      <c r="D43" s="5" t="s">
        <v>846</v>
      </c>
      <c r="E43" s="13">
        <v>541567</v>
      </c>
    </row>
    <row r="44" spans="1:5" x14ac:dyDescent="0.25"/>
    <row r="45" spans="1:5" hidden="1" x14ac:dyDescent="0.25">
      <c r="D45" s="14"/>
    </row>
  </sheetData>
  <sheetProtection algorithmName="SHA-512" hashValue="B8ZanPCIfZ1Mw0zfLgeLr4B6invK6lUs2ZiLhXn8MOiVc8kxiG1TJ45fPXUXHgeB0dnGx+PxhulLz6wtE8JuiA==" saltValue="jyPA9ePdMTBostzGjiFCC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7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85.710937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30" customHeight="1" x14ac:dyDescent="0.25">
      <c r="C4" s="103" t="s">
        <v>960</v>
      </c>
      <c r="D4" s="104"/>
      <c r="E4" s="104"/>
    </row>
    <row r="5" spans="1:5" ht="15" customHeight="1" x14ac:dyDescent="0.25">
      <c r="C5" s="93" t="s">
        <v>187</v>
      </c>
      <c r="D5" s="93"/>
      <c r="E5" s="93"/>
    </row>
    <row r="6" spans="1:5" ht="26.25" customHeight="1" x14ac:dyDescent="0.25">
      <c r="C6" s="1"/>
      <c r="D6" s="5"/>
      <c r="E6" s="2" t="s">
        <v>648</v>
      </c>
    </row>
    <row r="7" spans="1:5" ht="15" customHeight="1" x14ac:dyDescent="0.25">
      <c r="B7" s="8" t="s">
        <v>278</v>
      </c>
      <c r="C7" s="1"/>
      <c r="D7" s="5" t="s">
        <v>95</v>
      </c>
      <c r="E7" s="2"/>
    </row>
    <row r="8" spans="1:5" ht="15" customHeight="1" x14ac:dyDescent="0.25">
      <c r="A8" s="3" t="s">
        <v>247</v>
      </c>
      <c r="B8" s="11" t="str">
        <f>"Bal_"&amp;$B$7&amp;"_"&amp;A8</f>
        <v>Bal_AkPa_iak</v>
      </c>
      <c r="C8" s="1" t="s">
        <v>5</v>
      </c>
      <c r="D8" s="15" t="s">
        <v>96</v>
      </c>
      <c r="E8" s="13">
        <v>0</v>
      </c>
    </row>
    <row r="9" spans="1:5" ht="15" customHeight="1" x14ac:dyDescent="0.25">
      <c r="A9" s="3" t="s">
        <v>248</v>
      </c>
      <c r="B9" s="11" t="str">
        <f t="shared" ref="B9:B44" si="0">"Bal_"&amp;$B$7&amp;"_"&amp;A9</f>
        <v>Bal_AkPa_Dm</v>
      </c>
      <c r="C9" s="1" t="s">
        <v>6</v>
      </c>
      <c r="D9" s="15" t="s">
        <v>97</v>
      </c>
      <c r="E9" s="13">
        <v>0</v>
      </c>
    </row>
    <row r="10" spans="1:5" ht="15" customHeight="1" x14ac:dyDescent="0.25">
      <c r="A10" s="3" t="s">
        <v>249</v>
      </c>
      <c r="B10" s="11" t="str">
        <f t="shared" si="0"/>
        <v>Bal_AkPa_Dejd</v>
      </c>
      <c r="C10" s="1" t="s">
        <v>7</v>
      </c>
      <c r="D10" s="15" t="s">
        <v>98</v>
      </c>
      <c r="E10" s="13">
        <v>0</v>
      </c>
    </row>
    <row r="11" spans="1:5" ht="15" customHeight="1" x14ac:dyDescent="0.25">
      <c r="A11" s="3" t="s">
        <v>327</v>
      </c>
      <c r="B11" s="11" t="str">
        <f t="shared" si="0"/>
        <v>Bal_AkPa_MATot</v>
      </c>
      <c r="C11" s="4" t="s">
        <v>8</v>
      </c>
      <c r="D11" s="5" t="s">
        <v>99</v>
      </c>
      <c r="E11" s="13">
        <v>0</v>
      </c>
    </row>
    <row r="12" spans="1:5" ht="15" customHeight="1" x14ac:dyDescent="0.25">
      <c r="A12" s="3" t="s">
        <v>375</v>
      </c>
      <c r="B12" s="11" t="str">
        <f t="shared" si="0"/>
        <v>Bal_AkPa_iEjd</v>
      </c>
      <c r="C12" s="1" t="s">
        <v>9</v>
      </c>
      <c r="D12" s="15" t="s">
        <v>100</v>
      </c>
      <c r="E12" s="13">
        <v>1599138</v>
      </c>
    </row>
    <row r="13" spans="1:5" ht="15" customHeight="1" x14ac:dyDescent="0.25">
      <c r="A13" s="3" t="s">
        <v>376</v>
      </c>
      <c r="B13" s="11" t="str">
        <f t="shared" si="0"/>
        <v>Bal_AkPa_KapTv</v>
      </c>
      <c r="C13" s="1" t="s">
        <v>10</v>
      </c>
      <c r="D13" s="15" t="s">
        <v>101</v>
      </c>
      <c r="E13" s="13">
        <v>1608601</v>
      </c>
    </row>
    <row r="14" spans="1:5" ht="15" customHeight="1" x14ac:dyDescent="0.25">
      <c r="A14" s="3" t="s">
        <v>377</v>
      </c>
      <c r="B14" s="11" t="str">
        <f t="shared" si="0"/>
        <v>Bal_AkPa_UTv</v>
      </c>
      <c r="C14" s="1" t="s">
        <v>11</v>
      </c>
      <c r="D14" s="15" t="s">
        <v>102</v>
      </c>
      <c r="E14" s="13">
        <v>581709</v>
      </c>
    </row>
    <row r="15" spans="1:5" ht="15" customHeight="1" x14ac:dyDescent="0.25">
      <c r="A15" s="3" t="s">
        <v>378</v>
      </c>
      <c r="B15" s="11" t="str">
        <f t="shared" si="0"/>
        <v>Bal_AkPa_KapAv</v>
      </c>
      <c r="C15" s="1" t="s">
        <v>12</v>
      </c>
      <c r="D15" s="15" t="s">
        <v>103</v>
      </c>
      <c r="E15" s="13">
        <v>795985</v>
      </c>
    </row>
    <row r="16" spans="1:5" ht="15" customHeight="1" x14ac:dyDescent="0.25">
      <c r="A16" s="3" t="s">
        <v>379</v>
      </c>
      <c r="B16" s="11" t="str">
        <f t="shared" si="0"/>
        <v>Bal_AkPa_UAv</v>
      </c>
      <c r="C16" s="1" t="s">
        <v>13</v>
      </c>
      <c r="D16" s="15" t="s">
        <v>104</v>
      </c>
      <c r="E16" s="13">
        <v>0</v>
      </c>
    </row>
    <row r="17" spans="1:5" ht="15" customHeight="1" x14ac:dyDescent="0.25">
      <c r="A17" s="3" t="s">
        <v>251</v>
      </c>
      <c r="B17" s="11" t="str">
        <f t="shared" si="0"/>
        <v>Bal_AkPa_invTot</v>
      </c>
      <c r="C17" s="4" t="s">
        <v>14</v>
      </c>
      <c r="D17" s="5" t="s">
        <v>105</v>
      </c>
      <c r="E17" s="13">
        <v>2986295</v>
      </c>
    </row>
    <row r="18" spans="1:5" ht="15" customHeight="1" x14ac:dyDescent="0.25">
      <c r="A18" s="3" t="s">
        <v>252</v>
      </c>
      <c r="B18" s="11" t="str">
        <f t="shared" si="0"/>
        <v>Bal_AkPa_Kapa</v>
      </c>
      <c r="C18" s="1" t="s">
        <v>15</v>
      </c>
      <c r="D18" s="15" t="s">
        <v>106</v>
      </c>
      <c r="E18" s="13">
        <v>2342773</v>
      </c>
    </row>
    <row r="19" spans="1:5" ht="15" customHeight="1" x14ac:dyDescent="0.25">
      <c r="A19" s="3" t="s">
        <v>253</v>
      </c>
      <c r="B19" s="11" t="str">
        <f t="shared" si="0"/>
        <v>Bal_AkPa_invAn</v>
      </c>
      <c r="C19" s="1" t="s">
        <v>16</v>
      </c>
      <c r="D19" s="15" t="s">
        <v>107</v>
      </c>
      <c r="E19" s="13">
        <v>11830134</v>
      </c>
    </row>
    <row r="20" spans="1:5" ht="15" customHeight="1" x14ac:dyDescent="0.25">
      <c r="A20" s="3" t="s">
        <v>399</v>
      </c>
      <c r="B20" s="11" t="str">
        <f t="shared" si="0"/>
        <v>Bal_AkPa_ObL</v>
      </c>
      <c r="C20" s="1" t="s">
        <v>17</v>
      </c>
      <c r="D20" s="15" t="s">
        <v>108</v>
      </c>
      <c r="E20" s="13">
        <v>34418975</v>
      </c>
    </row>
    <row r="21" spans="1:5" ht="15" customHeight="1" x14ac:dyDescent="0.25">
      <c r="A21" s="3" t="s">
        <v>254</v>
      </c>
      <c r="B21" s="11" t="str">
        <f t="shared" si="0"/>
        <v>Bal_AkPa_AnKi</v>
      </c>
      <c r="C21" s="1" t="s">
        <v>18</v>
      </c>
      <c r="D21" s="15" t="s">
        <v>109</v>
      </c>
      <c r="E21" s="13">
        <v>0</v>
      </c>
    </row>
    <row r="22" spans="1:5" ht="15" customHeight="1" x14ac:dyDescent="0.25">
      <c r="A22" s="3" t="s">
        <v>255</v>
      </c>
      <c r="B22" s="11" t="str">
        <f t="shared" si="0"/>
        <v>Bal_AkPa_PUd</v>
      </c>
      <c r="C22" s="1" t="s">
        <v>19</v>
      </c>
      <c r="D22" s="15" t="s">
        <v>110</v>
      </c>
      <c r="E22" s="13">
        <v>2166436</v>
      </c>
    </row>
    <row r="23" spans="1:5" ht="15" customHeight="1" x14ac:dyDescent="0.25">
      <c r="A23" s="3" t="s">
        <v>256</v>
      </c>
      <c r="B23" s="11" t="str">
        <f t="shared" si="0"/>
        <v>Bal_AkPa_Xud</v>
      </c>
      <c r="C23" s="1" t="s">
        <v>20</v>
      </c>
      <c r="D23" s="15" t="s">
        <v>111</v>
      </c>
      <c r="E23" s="13">
        <v>207538</v>
      </c>
    </row>
    <row r="24" spans="1:5" ht="15" customHeight="1" x14ac:dyDescent="0.25">
      <c r="A24" s="3" t="s">
        <v>257</v>
      </c>
      <c r="B24" s="11" t="str">
        <f t="shared" si="0"/>
        <v>Bal_AkPa_iKre</v>
      </c>
      <c r="C24" s="1" t="s">
        <v>21</v>
      </c>
      <c r="D24" s="15" t="s">
        <v>112</v>
      </c>
      <c r="E24" s="13">
        <v>311722</v>
      </c>
    </row>
    <row r="25" spans="1:5" ht="15" customHeight="1" x14ac:dyDescent="0.25">
      <c r="A25" s="3" t="s">
        <v>258</v>
      </c>
      <c r="B25" s="11" t="str">
        <f t="shared" si="0"/>
        <v>Bal_AkPa_Xinv</v>
      </c>
      <c r="C25" s="1" t="s">
        <v>22</v>
      </c>
      <c r="D25" s="15" t="s">
        <v>113</v>
      </c>
      <c r="E25" s="13">
        <v>10227608</v>
      </c>
    </row>
    <row r="26" spans="1:5" ht="15" customHeight="1" x14ac:dyDescent="0.25">
      <c r="A26" s="3" t="s">
        <v>387</v>
      </c>
      <c r="B26" s="11" t="str">
        <f t="shared" si="0"/>
        <v>Bal_AkPa_FinTot</v>
      </c>
      <c r="C26" s="4" t="s">
        <v>23</v>
      </c>
      <c r="D26" s="5" t="s">
        <v>203</v>
      </c>
      <c r="E26" s="13">
        <v>61505186</v>
      </c>
    </row>
    <row r="27" spans="1:5" ht="15" customHeight="1" x14ac:dyDescent="0.25">
      <c r="A27" s="3" t="s">
        <v>250</v>
      </c>
      <c r="B27" s="11" t="str">
        <f t="shared" si="0"/>
        <v>Bal_AkPa_iakTot</v>
      </c>
      <c r="C27" s="4" t="s">
        <v>24</v>
      </c>
      <c r="D27" s="5" t="s">
        <v>849</v>
      </c>
      <c r="E27" s="13">
        <v>66090619</v>
      </c>
    </row>
    <row r="28" spans="1:5" ht="15" customHeight="1" x14ac:dyDescent="0.25">
      <c r="A28" s="3" t="s">
        <v>329</v>
      </c>
      <c r="B28" s="11" t="str">
        <f t="shared" si="0"/>
        <v>Bal_AkPa_GfPh</v>
      </c>
      <c r="C28" s="1" t="s">
        <v>25</v>
      </c>
      <c r="D28" s="15" t="s">
        <v>850</v>
      </c>
      <c r="E28" s="13">
        <v>0</v>
      </c>
    </row>
    <row r="29" spans="1:5" ht="15" customHeight="1" x14ac:dyDescent="0.25">
      <c r="A29" s="3" t="s">
        <v>331</v>
      </c>
      <c r="B29" s="11" t="str">
        <f t="shared" si="0"/>
        <v>Bal_AkPa_GfEh</v>
      </c>
      <c r="C29" s="1" t="s">
        <v>26</v>
      </c>
      <c r="D29" s="15" t="s">
        <v>117</v>
      </c>
      <c r="E29" s="13">
        <v>0</v>
      </c>
    </row>
    <row r="30" spans="1:5" ht="15" customHeight="1" x14ac:dyDescent="0.25">
      <c r="A30" s="3" t="s">
        <v>333</v>
      </c>
      <c r="B30" s="11" t="str">
        <f t="shared" si="0"/>
        <v>Bal_AkPa_GfTot</v>
      </c>
      <c r="C30" s="4" t="s">
        <v>27</v>
      </c>
      <c r="D30" s="5" t="s">
        <v>851</v>
      </c>
      <c r="E30" s="13">
        <v>0</v>
      </c>
    </row>
    <row r="31" spans="1:5" ht="15" customHeight="1" x14ac:dyDescent="0.25">
      <c r="A31" s="3" t="s">
        <v>853</v>
      </c>
      <c r="B31" s="11" t="str">
        <f t="shared" si="0"/>
        <v>Bal_AkPa_TM</v>
      </c>
      <c r="C31" s="1" t="s">
        <v>28</v>
      </c>
      <c r="D31" s="15" t="s">
        <v>852</v>
      </c>
      <c r="E31" s="13">
        <v>0</v>
      </c>
    </row>
    <row r="32" spans="1:5" ht="15" customHeight="1" x14ac:dyDescent="0.25">
      <c r="A32" s="3" t="s">
        <v>338</v>
      </c>
      <c r="B32" s="11" t="str">
        <f t="shared" si="0"/>
        <v>Bal_AkPa_TTv</v>
      </c>
      <c r="C32" s="1" t="s">
        <v>29</v>
      </c>
      <c r="D32" s="15" t="s">
        <v>121</v>
      </c>
      <c r="E32" s="13">
        <v>29660</v>
      </c>
    </row>
    <row r="33" spans="1:5" ht="15" customHeight="1" x14ac:dyDescent="0.25">
      <c r="A33" s="3" t="s">
        <v>339</v>
      </c>
      <c r="B33" s="11" t="str">
        <f t="shared" si="0"/>
        <v>Bal_AkPa_TAv</v>
      </c>
      <c r="C33" s="1" t="s">
        <v>30</v>
      </c>
      <c r="D33" s="15" t="s">
        <v>122</v>
      </c>
      <c r="E33" s="13">
        <v>22943</v>
      </c>
    </row>
    <row r="34" spans="1:5" ht="15" customHeight="1" x14ac:dyDescent="0.25">
      <c r="A34" s="3" t="s">
        <v>854</v>
      </c>
      <c r="B34" s="11" t="str">
        <f t="shared" si="0"/>
        <v>Bal_AkPa_TX</v>
      </c>
      <c r="C34" s="1" t="s">
        <v>31</v>
      </c>
      <c r="D34" s="15" t="s">
        <v>123</v>
      </c>
      <c r="E34" s="13">
        <v>681999</v>
      </c>
    </row>
    <row r="35" spans="1:5" ht="15" customHeight="1" x14ac:dyDescent="0.25">
      <c r="A35" s="3" t="s">
        <v>340</v>
      </c>
      <c r="B35" s="11" t="str">
        <f t="shared" si="0"/>
        <v>Bal_AkPa_TTot</v>
      </c>
      <c r="C35" s="4" t="s">
        <v>32</v>
      </c>
      <c r="D35" s="5" t="s">
        <v>855</v>
      </c>
      <c r="E35" s="13">
        <v>734602</v>
      </c>
    </row>
    <row r="36" spans="1:5" ht="15" customHeight="1" x14ac:dyDescent="0.25">
      <c r="A36" s="3" t="s">
        <v>341</v>
      </c>
      <c r="B36" s="11" t="str">
        <f t="shared" si="0"/>
        <v>Bal_AkPa_AkMB</v>
      </c>
      <c r="C36" s="1" t="s">
        <v>33</v>
      </c>
      <c r="D36" s="15" t="s">
        <v>228</v>
      </c>
      <c r="E36" s="13">
        <v>0</v>
      </c>
    </row>
    <row r="37" spans="1:5" ht="15" customHeight="1" x14ac:dyDescent="0.25">
      <c r="A37" s="3" t="s">
        <v>857</v>
      </c>
      <c r="B37" s="11" t="str">
        <f t="shared" si="0"/>
        <v>Bal_AkPa_AuP</v>
      </c>
      <c r="C37" s="1" t="s">
        <v>34</v>
      </c>
      <c r="D37" s="15" t="s">
        <v>856</v>
      </c>
      <c r="E37" s="13">
        <v>2</v>
      </c>
    </row>
    <row r="38" spans="1:5" ht="15" customHeight="1" x14ac:dyDescent="0.25">
      <c r="A38" s="3" t="s">
        <v>344</v>
      </c>
      <c r="B38" s="11" t="str">
        <f t="shared" si="0"/>
        <v>Bal_AkPa_LBe</v>
      </c>
      <c r="C38" s="1" t="s">
        <v>35</v>
      </c>
      <c r="D38" s="15" t="s">
        <v>125</v>
      </c>
      <c r="E38" s="13">
        <v>617607</v>
      </c>
    </row>
    <row r="39" spans="1:5" ht="15" customHeight="1" x14ac:dyDescent="0.25">
      <c r="A39" s="3" t="s">
        <v>388</v>
      </c>
      <c r="B39" s="11" t="str">
        <f t="shared" si="0"/>
        <v>Bal_AkPa_AkX</v>
      </c>
      <c r="C39" s="1" t="s">
        <v>36</v>
      </c>
      <c r="D39" s="15" t="s">
        <v>113</v>
      </c>
      <c r="E39" s="13">
        <v>0</v>
      </c>
    </row>
    <row r="40" spans="1:5" ht="15" customHeight="1" x14ac:dyDescent="0.25">
      <c r="A40" s="3" t="s">
        <v>389</v>
      </c>
      <c r="B40" s="11" t="str">
        <f t="shared" si="0"/>
        <v>Bal_AkPa_AkXTot</v>
      </c>
      <c r="C40" s="4" t="s">
        <v>37</v>
      </c>
      <c r="D40" s="5" t="s">
        <v>858</v>
      </c>
      <c r="E40" s="13">
        <v>617609</v>
      </c>
    </row>
    <row r="41" spans="1:5" ht="15" customHeight="1" x14ac:dyDescent="0.25">
      <c r="A41" s="3" t="s">
        <v>393</v>
      </c>
      <c r="B41" s="11" t="str">
        <f t="shared" si="0"/>
        <v>Bal_AkPa_TrL</v>
      </c>
      <c r="C41" s="1" t="s">
        <v>38</v>
      </c>
      <c r="D41" s="15" t="s">
        <v>127</v>
      </c>
      <c r="E41" s="13">
        <v>159187</v>
      </c>
    </row>
    <row r="42" spans="1:5" ht="15" customHeight="1" x14ac:dyDescent="0.25">
      <c r="A42" s="3" t="s">
        <v>391</v>
      </c>
      <c r="B42" s="11" t="str">
        <f t="shared" si="0"/>
        <v>Bal_AkPa_XPap</v>
      </c>
      <c r="C42" s="1" t="s">
        <v>39</v>
      </c>
      <c r="D42" s="15" t="s">
        <v>128</v>
      </c>
      <c r="E42" s="13">
        <v>110008</v>
      </c>
    </row>
    <row r="43" spans="1:5" ht="15" customHeight="1" x14ac:dyDescent="0.25">
      <c r="A43" s="3" t="s">
        <v>392</v>
      </c>
      <c r="B43" s="11" t="str">
        <f t="shared" si="0"/>
        <v>Bal_AkPa_PapTot</v>
      </c>
      <c r="C43" s="4" t="s">
        <v>40</v>
      </c>
      <c r="D43" s="5" t="s">
        <v>859</v>
      </c>
      <c r="E43" s="13">
        <v>269195</v>
      </c>
    </row>
    <row r="44" spans="1:5" ht="15" customHeight="1" x14ac:dyDescent="0.25">
      <c r="A44" s="3" t="s">
        <v>260</v>
      </c>
      <c r="B44" s="11" t="str">
        <f t="shared" si="0"/>
        <v>Bal_AkPa_AktTot</v>
      </c>
      <c r="C44" s="4" t="s">
        <v>41</v>
      </c>
      <c r="D44" s="5" t="s">
        <v>860</v>
      </c>
      <c r="E44" s="13">
        <v>67712025</v>
      </c>
    </row>
    <row r="45" spans="1:5" ht="15" customHeight="1" x14ac:dyDescent="0.25">
      <c r="A45" s="5"/>
      <c r="C45" s="4"/>
      <c r="D45" s="5"/>
      <c r="E45" s="5"/>
    </row>
    <row r="46" spans="1:5" ht="15" customHeight="1" x14ac:dyDescent="0.25">
      <c r="A46" s="5"/>
      <c r="C46" s="4"/>
      <c r="D46" s="5" t="s">
        <v>129</v>
      </c>
      <c r="E46" s="5"/>
    </row>
    <row r="47" spans="1:5" ht="15" customHeight="1" x14ac:dyDescent="0.25">
      <c r="A47" s="3" t="s">
        <v>400</v>
      </c>
      <c r="B47" s="11" t="str">
        <f t="shared" ref="B47:B75" si="1">"Bal_"&amp;$B$7&amp;"_"&amp;A47</f>
        <v>Bal_AkPa_OhL</v>
      </c>
      <c r="C47" s="1" t="s">
        <v>42</v>
      </c>
      <c r="D47" s="15" t="s">
        <v>162</v>
      </c>
      <c r="E47" s="13">
        <v>0</v>
      </c>
    </row>
    <row r="48" spans="1:5" ht="15" customHeight="1" x14ac:dyDescent="0.25">
      <c r="A48" s="3" t="s">
        <v>862</v>
      </c>
      <c r="B48" s="11" t="str">
        <f t="shared" si="1"/>
        <v>Bal_AkPa_Rsv</v>
      </c>
      <c r="C48" s="1" t="s">
        <v>43</v>
      </c>
      <c r="D48" s="15" t="s">
        <v>861</v>
      </c>
      <c r="E48" s="13">
        <v>861290</v>
      </c>
    </row>
    <row r="49" spans="1:5" ht="15" customHeight="1" x14ac:dyDescent="0.25">
      <c r="A49" s="3" t="s">
        <v>270</v>
      </c>
      <c r="B49" s="11" t="str">
        <f t="shared" si="1"/>
        <v>Bal_AkPa_OvUn</v>
      </c>
      <c r="C49" s="1" t="s">
        <v>44</v>
      </c>
      <c r="D49" s="15" t="s">
        <v>169</v>
      </c>
      <c r="E49" s="13">
        <v>7078198</v>
      </c>
    </row>
    <row r="50" spans="1:5" ht="15" customHeight="1" x14ac:dyDescent="0.25">
      <c r="A50" s="3" t="s">
        <v>864</v>
      </c>
      <c r="B50" s="11" t="str">
        <f t="shared" si="1"/>
        <v>Bal_AkPa_UdSv</v>
      </c>
      <c r="C50" s="1" t="s">
        <v>45</v>
      </c>
      <c r="D50" s="15" t="s">
        <v>863</v>
      </c>
      <c r="E50" s="13">
        <v>235000</v>
      </c>
    </row>
    <row r="51" spans="1:5" ht="15" customHeight="1" x14ac:dyDescent="0.25">
      <c r="A51" s="3" t="s">
        <v>347</v>
      </c>
      <c r="B51" s="11" t="str">
        <f t="shared" si="1"/>
        <v>Bal_AkPa_Mi</v>
      </c>
      <c r="C51" s="1" t="s">
        <v>66</v>
      </c>
      <c r="D51" s="15" t="s">
        <v>229</v>
      </c>
      <c r="E51" s="13">
        <v>0</v>
      </c>
    </row>
    <row r="52" spans="1:5" ht="15" customHeight="1" x14ac:dyDescent="0.25">
      <c r="A52" s="3" t="s">
        <v>348</v>
      </c>
      <c r="B52" s="11" t="str">
        <f t="shared" si="1"/>
        <v>Bal_AkPa_EkTot</v>
      </c>
      <c r="C52" s="4" t="s">
        <v>67</v>
      </c>
      <c r="D52" s="5" t="s">
        <v>865</v>
      </c>
      <c r="E52" s="13">
        <v>8174488</v>
      </c>
    </row>
    <row r="53" spans="1:5" ht="15" customHeight="1" x14ac:dyDescent="0.25">
      <c r="A53" s="3" t="s">
        <v>349</v>
      </c>
      <c r="B53" s="11" t="str">
        <f t="shared" si="1"/>
        <v>Bal_AkPa_AnLk</v>
      </c>
      <c r="C53" s="1" t="s">
        <v>68</v>
      </c>
      <c r="D53" s="15" t="s">
        <v>866</v>
      </c>
      <c r="E53" s="13">
        <v>160750</v>
      </c>
    </row>
    <row r="54" spans="1:5" ht="15" customHeight="1" x14ac:dyDescent="0.25">
      <c r="A54" s="3" t="s">
        <v>353</v>
      </c>
      <c r="B54" s="11" t="str">
        <f t="shared" si="1"/>
        <v>Bal_AkPa_GY</v>
      </c>
      <c r="C54" s="1" t="s">
        <v>69</v>
      </c>
      <c r="D54" s="15" t="s">
        <v>170</v>
      </c>
      <c r="E54" s="13">
        <v>38481284</v>
      </c>
    </row>
    <row r="55" spans="1:5" ht="15" customHeight="1" x14ac:dyDescent="0.25">
      <c r="A55" s="3" t="s">
        <v>868</v>
      </c>
      <c r="B55" s="11" t="str">
        <f t="shared" si="1"/>
        <v>Bal_AkPa_Bop</v>
      </c>
      <c r="C55" s="1" t="s">
        <v>70</v>
      </c>
      <c r="D55" s="15" t="s">
        <v>867</v>
      </c>
      <c r="E55" s="13">
        <v>0</v>
      </c>
    </row>
    <row r="56" spans="1:5" ht="15" customHeight="1" x14ac:dyDescent="0.25">
      <c r="A56" s="3" t="s">
        <v>870</v>
      </c>
      <c r="B56" s="11" t="str">
        <f t="shared" si="1"/>
        <v>Bal_AkPa_PhTot</v>
      </c>
      <c r="C56" s="4" t="s">
        <v>71</v>
      </c>
      <c r="D56" s="5" t="s">
        <v>869</v>
      </c>
      <c r="E56" s="13">
        <v>38481284</v>
      </c>
    </row>
    <row r="57" spans="1:5" ht="15" customHeight="1" x14ac:dyDescent="0.25">
      <c r="A57" s="3" t="s">
        <v>872</v>
      </c>
      <c r="B57" s="11" t="str">
        <f t="shared" si="1"/>
        <v>Bal_AkPa_Erh</v>
      </c>
      <c r="C57" s="1" t="s">
        <v>72</v>
      </c>
      <c r="D57" s="15" t="s">
        <v>871</v>
      </c>
      <c r="E57" s="13">
        <v>3444195</v>
      </c>
    </row>
    <row r="58" spans="1:5" ht="15" customHeight="1" x14ac:dyDescent="0.25">
      <c r="A58" s="3" t="s">
        <v>354</v>
      </c>
      <c r="B58" s="11" t="str">
        <f t="shared" si="1"/>
        <v>Bal_AkPa_KoBp</v>
      </c>
      <c r="C58" s="1" t="s">
        <v>73</v>
      </c>
      <c r="D58" s="15" t="s">
        <v>873</v>
      </c>
      <c r="E58" s="13">
        <v>0</v>
      </c>
    </row>
    <row r="59" spans="1:5" ht="15" customHeight="1" x14ac:dyDescent="0.25">
      <c r="A59" s="3" t="s">
        <v>875</v>
      </c>
      <c r="B59" s="11" t="str">
        <f t="shared" si="1"/>
        <v>Bal_AkPa_PmHTot</v>
      </c>
      <c r="C59" s="4" t="s">
        <v>74</v>
      </c>
      <c r="D59" s="5" t="s">
        <v>874</v>
      </c>
      <c r="E59" s="13">
        <v>41925479</v>
      </c>
    </row>
    <row r="60" spans="1:5" ht="15" customHeight="1" x14ac:dyDescent="0.25">
      <c r="A60" s="3" t="s">
        <v>876</v>
      </c>
      <c r="B60" s="11" t="str">
        <f t="shared" si="1"/>
        <v>Bal_AkPa_UPas</v>
      </c>
      <c r="C60" s="1" t="s">
        <v>75</v>
      </c>
      <c r="D60" s="15" t="s">
        <v>856</v>
      </c>
      <c r="E60" s="13">
        <v>68945</v>
      </c>
    </row>
    <row r="61" spans="1:5" ht="15" customHeight="1" x14ac:dyDescent="0.25">
      <c r="A61" s="3" t="s">
        <v>364</v>
      </c>
      <c r="B61" s="11" t="str">
        <f t="shared" si="1"/>
        <v>Bal_AkPa_PLF</v>
      </c>
      <c r="C61" s="1" t="s">
        <v>76</v>
      </c>
      <c r="D61" s="15" t="s">
        <v>172</v>
      </c>
      <c r="E61" s="13">
        <v>0</v>
      </c>
    </row>
    <row r="62" spans="1:5" ht="15" customHeight="1" x14ac:dyDescent="0.25">
      <c r="A62" s="3" t="s">
        <v>366</v>
      </c>
      <c r="B62" s="11" t="str">
        <f t="shared" si="1"/>
        <v>Bal_AkPa_XHen</v>
      </c>
      <c r="C62" s="1" t="s">
        <v>77</v>
      </c>
      <c r="D62" s="15" t="s">
        <v>174</v>
      </c>
      <c r="E62" s="13">
        <v>1439</v>
      </c>
    </row>
    <row r="63" spans="1:5" ht="15" customHeight="1" x14ac:dyDescent="0.25">
      <c r="A63" s="3" t="s">
        <v>367</v>
      </c>
      <c r="B63" s="11" t="str">
        <f t="shared" si="1"/>
        <v>Bal_AkPa_HFTot</v>
      </c>
      <c r="C63" s="4" t="s">
        <v>78</v>
      </c>
      <c r="D63" s="5" t="s">
        <v>877</v>
      </c>
      <c r="E63" s="13">
        <v>70384</v>
      </c>
    </row>
    <row r="64" spans="1:5" ht="15" customHeight="1" x14ac:dyDescent="0.25">
      <c r="A64" s="3" t="s">
        <v>380</v>
      </c>
      <c r="B64" s="11" t="str">
        <f t="shared" si="1"/>
        <v>Bal_AkPa_Gfdep</v>
      </c>
      <c r="C64" s="1" t="s">
        <v>79</v>
      </c>
      <c r="D64" s="15" t="s">
        <v>114</v>
      </c>
      <c r="E64" s="13">
        <v>0</v>
      </c>
    </row>
    <row r="65" spans="1:5" ht="15" customHeight="1" x14ac:dyDescent="0.25">
      <c r="A65" s="3" t="s">
        <v>879</v>
      </c>
      <c r="B65" s="11" t="str">
        <f t="shared" si="1"/>
        <v>Bal_AkPa_GPkv</v>
      </c>
      <c r="C65" s="1" t="s">
        <v>80</v>
      </c>
      <c r="D65" s="15" t="s">
        <v>878</v>
      </c>
      <c r="E65" s="13">
        <v>1636</v>
      </c>
    </row>
    <row r="66" spans="1:5" ht="15" customHeight="1" x14ac:dyDescent="0.25">
      <c r="A66" s="3" t="s">
        <v>402</v>
      </c>
      <c r="B66" s="11" t="str">
        <f t="shared" si="1"/>
        <v>Bal_AkPa_OgL</v>
      </c>
      <c r="C66" s="1" t="s">
        <v>81</v>
      </c>
      <c r="D66" s="15" t="s">
        <v>177</v>
      </c>
      <c r="E66" s="13">
        <v>0</v>
      </c>
    </row>
    <row r="67" spans="1:5" ht="15" customHeight="1" x14ac:dyDescent="0.25">
      <c r="A67" s="3" t="s">
        <v>274</v>
      </c>
      <c r="B67" s="11" t="str">
        <f t="shared" si="1"/>
        <v>Bal_AkPa_KonG</v>
      </c>
      <c r="C67" s="1" t="s">
        <v>82</v>
      </c>
      <c r="D67" s="15" t="s">
        <v>178</v>
      </c>
      <c r="E67" s="13">
        <v>0</v>
      </c>
    </row>
    <row r="68" spans="1:5" ht="15" customHeight="1" x14ac:dyDescent="0.25">
      <c r="A68" s="3" t="s">
        <v>368</v>
      </c>
      <c r="B68" s="11" t="str">
        <f t="shared" si="1"/>
        <v>Bal_AkPa_UdG</v>
      </c>
      <c r="C68" s="1" t="s">
        <v>83</v>
      </c>
      <c r="D68" s="15" t="s">
        <v>186</v>
      </c>
      <c r="E68" s="13">
        <v>0</v>
      </c>
    </row>
    <row r="69" spans="1:5" ht="15" customHeight="1" x14ac:dyDescent="0.25">
      <c r="A69" s="3" t="s">
        <v>275</v>
      </c>
      <c r="B69" s="11" t="str">
        <f t="shared" si="1"/>
        <v>Bal_AkPa_GKre</v>
      </c>
      <c r="C69" s="1" t="s">
        <v>84</v>
      </c>
      <c r="D69" s="15" t="s">
        <v>179</v>
      </c>
      <c r="E69" s="13">
        <v>16446010</v>
      </c>
    </row>
    <row r="70" spans="1:5" ht="15" customHeight="1" x14ac:dyDescent="0.25">
      <c r="A70" s="3" t="s">
        <v>369</v>
      </c>
      <c r="B70" s="11" t="str">
        <f t="shared" si="1"/>
        <v>Bal_AkPa_GTv</v>
      </c>
      <c r="C70" s="1" t="s">
        <v>130</v>
      </c>
      <c r="D70" s="15" t="s">
        <v>180</v>
      </c>
      <c r="E70" s="13">
        <v>2149</v>
      </c>
    </row>
    <row r="71" spans="1:5" ht="15" customHeight="1" x14ac:dyDescent="0.25">
      <c r="A71" s="3" t="s">
        <v>370</v>
      </c>
      <c r="B71" s="11" t="str">
        <f t="shared" si="1"/>
        <v>Bal_AkPa_GAv</v>
      </c>
      <c r="C71" s="1" t="s">
        <v>131</v>
      </c>
      <c r="D71" s="15" t="s">
        <v>181</v>
      </c>
      <c r="E71" s="13">
        <v>0</v>
      </c>
    </row>
    <row r="72" spans="1:5" ht="15" customHeight="1" x14ac:dyDescent="0.25">
      <c r="A72" s="3" t="s">
        <v>372</v>
      </c>
      <c r="B72" s="11" t="str">
        <f t="shared" si="1"/>
        <v>Bal_AkPa_XG</v>
      </c>
      <c r="C72" s="1" t="s">
        <v>132</v>
      </c>
      <c r="D72" s="15" t="s">
        <v>184</v>
      </c>
      <c r="E72" s="13">
        <v>916112</v>
      </c>
    </row>
    <row r="73" spans="1:5" ht="15" customHeight="1" x14ac:dyDescent="0.25">
      <c r="A73" s="3" t="s">
        <v>277</v>
      </c>
      <c r="B73" s="11" t="str">
        <f t="shared" si="1"/>
        <v>Bal_AkPa_GTot</v>
      </c>
      <c r="C73" s="4" t="s">
        <v>133</v>
      </c>
      <c r="D73" s="5" t="s">
        <v>880</v>
      </c>
      <c r="E73" s="13">
        <v>17365907</v>
      </c>
    </row>
    <row r="74" spans="1:5" ht="15" customHeight="1" x14ac:dyDescent="0.25">
      <c r="A74" s="3" t="s">
        <v>373</v>
      </c>
      <c r="B74" s="11" t="str">
        <f t="shared" si="1"/>
        <v>Bal_AkPa_Pap</v>
      </c>
      <c r="C74" s="1" t="s">
        <v>134</v>
      </c>
      <c r="D74" s="15" t="s">
        <v>185</v>
      </c>
      <c r="E74" s="13">
        <v>15017</v>
      </c>
    </row>
    <row r="75" spans="1:5" ht="15" customHeight="1" x14ac:dyDescent="0.25">
      <c r="A75" s="3" t="s">
        <v>374</v>
      </c>
      <c r="B75" s="11" t="str">
        <f t="shared" si="1"/>
        <v>Bal_AkPa_PasTot</v>
      </c>
      <c r="C75" s="4" t="s">
        <v>135</v>
      </c>
      <c r="D75" s="5" t="s">
        <v>881</v>
      </c>
      <c r="E75" s="13">
        <v>67712025</v>
      </c>
    </row>
    <row r="76" spans="1:5" x14ac:dyDescent="0.25"/>
    <row r="77" spans="1:5" hidden="1" x14ac:dyDescent="0.25">
      <c r="D77" s="14"/>
    </row>
  </sheetData>
  <sheetProtection algorithmName="SHA-512" hashValue="byqjVOyFMS3zNAAqRuOGZu9FzUM7IyGC9eeWSqtpO6Y0GQi4zrMbJM76j1MDANGGITrwvCvRCnzDuGBYLokItg==" saltValue="b4zsJR//sBzd7M03QVaiG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</headerFooter>
  <rowBreaks count="1" manualBreakCount="1">
    <brk id="44" max="16383" man="1"/>
  </rowBreaks>
  <ignoredErrors>
    <ignoredError sqref="C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5" customWidth="1"/>
    <col min="4" max="4" width="87.28515625" customWidth="1"/>
    <col min="5" max="5" width="14.28515625" customWidth="1"/>
    <col min="6" max="6" width="6" customWidth="1"/>
    <col min="7" max="7" width="13.5703125" hidden="1" customWidth="1"/>
    <col min="8" max="16384" width="9.140625" hidden="1"/>
  </cols>
  <sheetData>
    <row r="1" spans="1:5" s="11" customFormat="1" x14ac:dyDescent="0.25">
      <c r="C1" s="94" t="s">
        <v>581</v>
      </c>
      <c r="D1" s="94"/>
    </row>
    <row r="2" spans="1:5" s="11" customFormat="1" x14ac:dyDescent="0.25"/>
    <row r="3" spans="1:5" s="11" customFormat="1" x14ac:dyDescent="0.25"/>
    <row r="4" spans="1:5" ht="30" customHeight="1" x14ac:dyDescent="0.25">
      <c r="C4" s="90" t="s">
        <v>582</v>
      </c>
      <c r="D4" s="91"/>
      <c r="E4" s="92"/>
    </row>
    <row r="5" spans="1:5" ht="15" customHeight="1" x14ac:dyDescent="0.25">
      <c r="C5" s="93" t="s">
        <v>187</v>
      </c>
      <c r="D5" s="93"/>
      <c r="E5" s="93"/>
    </row>
    <row r="6" spans="1:5" ht="31.5" customHeight="1" x14ac:dyDescent="0.25">
      <c r="A6" s="7" t="s">
        <v>245</v>
      </c>
      <c r="B6" s="12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s="11" t="str">
        <f>"Res_"&amp;A7&amp;"_"&amp;$B$6</f>
        <v>Res_BM_BeY</v>
      </c>
      <c r="C7" s="1" t="s">
        <v>5</v>
      </c>
      <c r="D7" s="1" t="s">
        <v>0</v>
      </c>
      <c r="E7" s="13">
        <v>153958999</v>
      </c>
    </row>
    <row r="8" spans="1:5" x14ac:dyDescent="0.25">
      <c r="A8" s="8" t="s">
        <v>314</v>
      </c>
      <c r="B8" s="11" t="str">
        <f t="shared" ref="B8:B41" si="0">"Res_"&amp;A8&amp;"_"&amp;$B$6</f>
        <v>Res_AFp_BeY</v>
      </c>
      <c r="C8" s="1" t="s">
        <v>6</v>
      </c>
      <c r="D8" s="1" t="s">
        <v>86</v>
      </c>
      <c r="E8" s="13">
        <v>-250574</v>
      </c>
    </row>
    <row r="9" spans="1:5" x14ac:dyDescent="0.25">
      <c r="A9" s="8" t="s">
        <v>246</v>
      </c>
      <c r="B9" s="11" t="str">
        <f t="shared" si="0"/>
        <v>Res_PMTot_BeY</v>
      </c>
      <c r="C9" s="4" t="s">
        <v>7</v>
      </c>
      <c r="D9" s="4" t="s">
        <v>1</v>
      </c>
      <c r="E9" s="13">
        <v>153708426</v>
      </c>
    </row>
    <row r="10" spans="1:5" x14ac:dyDescent="0.25">
      <c r="A10" s="8" t="s">
        <v>280</v>
      </c>
      <c r="B10" s="11" t="str">
        <f t="shared" si="0"/>
        <v>Res_IndT_BeY</v>
      </c>
      <c r="C10" s="1" t="s">
        <v>8</v>
      </c>
      <c r="D10" s="1" t="s">
        <v>2</v>
      </c>
      <c r="E10" s="13">
        <v>72709859</v>
      </c>
    </row>
    <row r="11" spans="1:5" x14ac:dyDescent="0.25">
      <c r="A11" s="8" t="s">
        <v>281</v>
      </c>
      <c r="B11" s="11" t="str">
        <f t="shared" si="0"/>
        <v>Res_IndA_BeY</v>
      </c>
      <c r="C11" s="1" t="s">
        <v>9</v>
      </c>
      <c r="D11" s="1" t="s">
        <v>3</v>
      </c>
      <c r="E11" s="13">
        <v>2640937</v>
      </c>
    </row>
    <row r="12" spans="1:5" x14ac:dyDescent="0.25">
      <c r="A12" s="8" t="s">
        <v>282</v>
      </c>
      <c r="B12" s="11" t="str">
        <f t="shared" si="0"/>
        <v>Res_IndE_BeY</v>
      </c>
      <c r="C12" s="1" t="s">
        <v>10</v>
      </c>
      <c r="D12" s="1" t="s">
        <v>4</v>
      </c>
      <c r="E12" s="13">
        <v>81888</v>
      </c>
    </row>
    <row r="13" spans="1:5" x14ac:dyDescent="0.25">
      <c r="A13" s="8" t="s">
        <v>315</v>
      </c>
      <c r="B13" s="11" t="str">
        <f t="shared" si="0"/>
        <v>Res_RiU_BeY</v>
      </c>
      <c r="C13" s="1" t="s">
        <v>11</v>
      </c>
      <c r="D13" s="1" t="s">
        <v>46</v>
      </c>
      <c r="E13" s="13">
        <v>52569994</v>
      </c>
    </row>
    <row r="14" spans="1:5" x14ac:dyDescent="0.25">
      <c r="A14" s="8" t="s">
        <v>283</v>
      </c>
      <c r="B14" s="11" t="str">
        <f t="shared" si="0"/>
        <v>Res_Kurs_BeY</v>
      </c>
      <c r="C14" s="1" t="s">
        <v>12</v>
      </c>
      <c r="D14" s="1" t="s">
        <v>47</v>
      </c>
      <c r="E14" s="13">
        <v>146627094</v>
      </c>
    </row>
    <row r="15" spans="1:5" x14ac:dyDescent="0.25">
      <c r="A15" s="8" t="s">
        <v>316</v>
      </c>
      <c r="B15" s="11" t="str">
        <f t="shared" si="0"/>
        <v>Res_Rug_BeY</v>
      </c>
      <c r="C15" s="1" t="s">
        <v>13</v>
      </c>
      <c r="D15" s="1" t="s">
        <v>48</v>
      </c>
      <c r="E15" s="13">
        <v>-15864722</v>
      </c>
    </row>
    <row r="16" spans="1:5" x14ac:dyDescent="0.25">
      <c r="A16" s="8" t="s">
        <v>284</v>
      </c>
      <c r="B16" s="11" t="str">
        <f t="shared" si="0"/>
        <v>Res_AdmV_BeY</v>
      </c>
      <c r="C16" s="1" t="s">
        <v>14</v>
      </c>
      <c r="D16" s="1" t="s">
        <v>49</v>
      </c>
      <c r="E16" s="13">
        <v>-4529441</v>
      </c>
    </row>
    <row r="17" spans="1:5" ht="15.75" customHeight="1" x14ac:dyDescent="0.25">
      <c r="A17" s="8" t="s">
        <v>381</v>
      </c>
      <c r="B17" s="11" t="str">
        <f t="shared" si="0"/>
        <v>Res_iaTot_BeY</v>
      </c>
      <c r="C17" s="4" t="s">
        <v>15</v>
      </c>
      <c r="D17" s="4" t="s">
        <v>50</v>
      </c>
      <c r="E17" s="13">
        <v>254235609</v>
      </c>
    </row>
    <row r="18" spans="1:5" x14ac:dyDescent="0.25">
      <c r="A18" s="8" t="s">
        <v>285</v>
      </c>
      <c r="B18" s="11" t="str">
        <f t="shared" si="0"/>
        <v>Res_Pas_BeY</v>
      </c>
      <c r="C18" s="1" t="s">
        <v>16</v>
      </c>
      <c r="D18" s="1" t="s">
        <v>51</v>
      </c>
      <c r="E18" s="13">
        <v>-37551503</v>
      </c>
    </row>
    <row r="19" spans="1:5" x14ac:dyDescent="0.25">
      <c r="A19" s="8" t="s">
        <v>317</v>
      </c>
      <c r="B19" s="11" t="str">
        <f t="shared" si="0"/>
        <v>Res_UbY_BeY</v>
      </c>
      <c r="C19" s="1" t="s">
        <v>17</v>
      </c>
      <c r="D19" s="1" t="s">
        <v>52</v>
      </c>
      <c r="E19" s="13">
        <v>-107743680</v>
      </c>
    </row>
    <row r="20" spans="1:5" x14ac:dyDescent="0.25">
      <c r="A20" s="8" t="s">
        <v>318</v>
      </c>
      <c r="B20" s="11" t="str">
        <f t="shared" si="0"/>
        <v>Res_MGd_BeY</v>
      </c>
      <c r="C20" s="1" t="s">
        <v>18</v>
      </c>
      <c r="D20" s="1" t="s">
        <v>53</v>
      </c>
      <c r="E20" s="13">
        <v>651062</v>
      </c>
    </row>
    <row r="21" spans="1:5" x14ac:dyDescent="0.25">
      <c r="A21" s="8" t="s">
        <v>286</v>
      </c>
      <c r="B21" s="11" t="str">
        <f t="shared" si="0"/>
        <v>Res_YTot_BeY</v>
      </c>
      <c r="C21" s="4" t="s">
        <v>19</v>
      </c>
      <c r="D21" s="4" t="s">
        <v>189</v>
      </c>
      <c r="E21" s="13">
        <v>-107092618</v>
      </c>
    </row>
    <row r="22" spans="1:5" x14ac:dyDescent="0.25">
      <c r="A22" s="8" t="s">
        <v>287</v>
      </c>
      <c r="B22" s="11" t="str">
        <f t="shared" si="0"/>
        <v>Res_LP_BeY</v>
      </c>
      <c r="C22" s="1" t="s">
        <v>20</v>
      </c>
      <c r="D22" s="1" t="s">
        <v>243</v>
      </c>
      <c r="E22" s="13">
        <v>-234933734</v>
      </c>
    </row>
    <row r="23" spans="1:5" x14ac:dyDescent="0.25">
      <c r="A23" s="8" t="s">
        <v>288</v>
      </c>
      <c r="B23" s="11" t="str">
        <f t="shared" si="0"/>
        <v>Res_GLP_BeY</v>
      </c>
      <c r="C23" s="1" t="s">
        <v>21</v>
      </c>
      <c r="D23" s="1" t="s">
        <v>56</v>
      </c>
      <c r="E23" s="13">
        <v>-155355</v>
      </c>
    </row>
    <row r="24" spans="1:5" x14ac:dyDescent="0.25">
      <c r="A24" s="8" t="s">
        <v>289</v>
      </c>
      <c r="B24" s="11" t="str">
        <f t="shared" si="0"/>
        <v>Res_LPTot_BeY</v>
      </c>
      <c r="C24" s="4" t="s">
        <v>22</v>
      </c>
      <c r="D24" s="4" t="s">
        <v>190</v>
      </c>
      <c r="E24" s="13">
        <v>-235089089</v>
      </c>
    </row>
    <row r="25" spans="1:5" x14ac:dyDescent="0.25">
      <c r="A25" s="8" t="s">
        <v>290</v>
      </c>
      <c r="B25" s="11" t="str">
        <f t="shared" si="0"/>
        <v>Res_Fm_BeY</v>
      </c>
      <c r="C25" s="1" t="s">
        <v>23</v>
      </c>
      <c r="D25" s="1" t="s">
        <v>191</v>
      </c>
      <c r="E25" s="13">
        <v>-11267130</v>
      </c>
    </row>
    <row r="26" spans="1:5" x14ac:dyDescent="0.25">
      <c r="A26" s="8" t="s">
        <v>382</v>
      </c>
      <c r="B26" s="11" t="str">
        <f t="shared" si="0"/>
        <v>Res_Okap_BeY</v>
      </c>
      <c r="C26" s="1" t="s">
        <v>24</v>
      </c>
      <c r="D26" s="1" t="s">
        <v>192</v>
      </c>
      <c r="E26" s="13">
        <v>-2025664</v>
      </c>
    </row>
    <row r="27" spans="1:5" x14ac:dyDescent="0.25">
      <c r="A27" s="8" t="s">
        <v>292</v>
      </c>
      <c r="B27" s="11" t="str">
        <f t="shared" si="0"/>
        <v>Res_Eom_BeY</v>
      </c>
      <c r="C27" s="1" t="s">
        <v>25</v>
      </c>
      <c r="D27" s="1" t="s">
        <v>57</v>
      </c>
      <c r="E27" s="13">
        <v>-1145282</v>
      </c>
    </row>
    <row r="28" spans="1:5" x14ac:dyDescent="0.25">
      <c r="A28" s="8" t="s">
        <v>293</v>
      </c>
      <c r="B28" s="11" t="str">
        <f t="shared" si="0"/>
        <v>Res_Aom_BeY</v>
      </c>
      <c r="C28" s="1" t="s">
        <v>26</v>
      </c>
      <c r="D28" s="1" t="s">
        <v>92</v>
      </c>
      <c r="E28" s="13">
        <v>-4139618</v>
      </c>
    </row>
    <row r="29" spans="1:5" x14ac:dyDescent="0.25">
      <c r="A29" s="8" t="s">
        <v>383</v>
      </c>
      <c r="B29" s="11" t="str">
        <f t="shared" si="0"/>
        <v>Res_RTv_BeY</v>
      </c>
      <c r="C29" s="1" t="s">
        <v>27</v>
      </c>
      <c r="D29" s="1" t="s">
        <v>58</v>
      </c>
      <c r="E29" s="13">
        <v>239983</v>
      </c>
    </row>
    <row r="30" spans="1:5" x14ac:dyDescent="0.25">
      <c r="A30" s="8" t="s">
        <v>319</v>
      </c>
      <c r="B30" s="11" t="str">
        <f t="shared" si="0"/>
        <v>Res_PGG_BeY</v>
      </c>
      <c r="C30" s="1" t="s">
        <v>28</v>
      </c>
      <c r="D30" s="1" t="s">
        <v>93</v>
      </c>
      <c r="E30" s="13">
        <v>3680</v>
      </c>
    </row>
    <row r="31" spans="1:5" x14ac:dyDescent="0.25">
      <c r="A31" s="8" t="s">
        <v>294</v>
      </c>
      <c r="B31" s="11" t="str">
        <f t="shared" si="0"/>
        <v>Res_DTot_BeY</v>
      </c>
      <c r="C31" s="4" t="s">
        <v>29</v>
      </c>
      <c r="D31" s="5" t="s">
        <v>201</v>
      </c>
      <c r="E31" s="13">
        <v>-5041237</v>
      </c>
    </row>
    <row r="32" spans="1:5" x14ac:dyDescent="0.25">
      <c r="A32" s="8" t="s">
        <v>326</v>
      </c>
      <c r="B32" s="11" t="str">
        <f t="shared" si="0"/>
        <v>Res_Oia_BeY</v>
      </c>
      <c r="C32" s="1" t="s">
        <v>30</v>
      </c>
      <c r="D32" s="1" t="s">
        <v>59</v>
      </c>
      <c r="E32" s="13">
        <v>-3590583</v>
      </c>
    </row>
    <row r="33" spans="1:5" x14ac:dyDescent="0.25">
      <c r="A33" s="8" t="s">
        <v>320</v>
      </c>
      <c r="B33" s="11" t="str">
        <f t="shared" si="0"/>
        <v>Res_FPTot_BeY</v>
      </c>
      <c r="C33" s="4" t="s">
        <v>31</v>
      </c>
      <c r="D33" s="4" t="s">
        <v>193</v>
      </c>
      <c r="E33" s="13">
        <v>6286210</v>
      </c>
    </row>
    <row r="34" spans="1:5" x14ac:dyDescent="0.25">
      <c r="A34" s="8" t="s">
        <v>321</v>
      </c>
      <c r="B34" s="11" t="str">
        <f t="shared" si="0"/>
        <v>Res_RSU_BeY</v>
      </c>
      <c r="C34" s="1" t="s">
        <v>32</v>
      </c>
      <c r="D34" s="1" t="s">
        <v>60</v>
      </c>
      <c r="E34" s="13">
        <v>-4232520</v>
      </c>
    </row>
    <row r="35" spans="1:5" x14ac:dyDescent="0.25">
      <c r="A35" s="8" t="s">
        <v>384</v>
      </c>
      <c r="B35" s="11" t="str">
        <f t="shared" si="0"/>
        <v>Res_Ekia_BeY</v>
      </c>
      <c r="C35" s="1" t="s">
        <v>33</v>
      </c>
      <c r="D35" s="1" t="s">
        <v>61</v>
      </c>
      <c r="E35" s="13">
        <v>1465518</v>
      </c>
    </row>
    <row r="36" spans="1:5" x14ac:dyDescent="0.25">
      <c r="A36" s="8" t="s">
        <v>385</v>
      </c>
      <c r="B36" s="11" t="str">
        <f t="shared" si="0"/>
        <v>Res_Xind_BeY</v>
      </c>
      <c r="C36" s="1" t="s">
        <v>34</v>
      </c>
      <c r="D36" s="1" t="s">
        <v>62</v>
      </c>
      <c r="E36" s="13">
        <v>1663723</v>
      </c>
    </row>
    <row r="37" spans="1:5" x14ac:dyDescent="0.25">
      <c r="A37" s="8" t="s">
        <v>386</v>
      </c>
      <c r="B37" s="11" t="str">
        <f t="shared" si="0"/>
        <v>Res_Xomk_BeY</v>
      </c>
      <c r="C37" s="1" t="s">
        <v>35</v>
      </c>
      <c r="D37" s="1" t="s">
        <v>194</v>
      </c>
      <c r="E37" s="13">
        <v>-2025897</v>
      </c>
    </row>
    <row r="38" spans="1:5" x14ac:dyDescent="0.25">
      <c r="A38" s="8" t="s">
        <v>295</v>
      </c>
      <c r="B38" s="11" t="str">
        <f t="shared" si="0"/>
        <v>Res_ROA_BeY</v>
      </c>
      <c r="C38" s="1" t="s">
        <v>36</v>
      </c>
      <c r="D38" s="1" t="s">
        <v>63</v>
      </c>
      <c r="E38" s="13">
        <v>0</v>
      </c>
    </row>
    <row r="39" spans="1:5" x14ac:dyDescent="0.25">
      <c r="A39" s="8" t="s">
        <v>325</v>
      </c>
      <c r="B39" s="11" t="str">
        <f t="shared" si="0"/>
        <v>Res_RfSTot_BeY</v>
      </c>
      <c r="C39" s="4" t="s">
        <v>37</v>
      </c>
      <c r="D39" s="4" t="s">
        <v>403</v>
      </c>
      <c r="E39" s="13">
        <v>3157035</v>
      </c>
    </row>
    <row r="40" spans="1:5" x14ac:dyDescent="0.25">
      <c r="A40" s="8" t="s">
        <v>296</v>
      </c>
      <c r="B40" s="11" t="str">
        <f t="shared" si="0"/>
        <v>Res_SEk_BeY</v>
      </c>
      <c r="C40" s="1" t="s">
        <v>38</v>
      </c>
      <c r="D40" s="1" t="s">
        <v>64</v>
      </c>
      <c r="E40" s="13">
        <v>-16094</v>
      </c>
    </row>
    <row r="41" spans="1:5" x14ac:dyDescent="0.25">
      <c r="A41" s="8" t="s">
        <v>269</v>
      </c>
      <c r="B41" s="11" t="str">
        <f t="shared" si="0"/>
        <v>Res_ResTot_BeY</v>
      </c>
      <c r="C41" s="4" t="s">
        <v>39</v>
      </c>
      <c r="D41" s="4" t="s">
        <v>195</v>
      </c>
      <c r="E41" s="13">
        <v>3140941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s="11" t="str">
        <f t="shared" ref="B44:B63" si="1">"Res_"&amp;A44&amp;"_"&amp;$B$6</f>
        <v>Res_SB_BeY</v>
      </c>
      <c r="C44" s="1" t="s">
        <v>40</v>
      </c>
      <c r="D44" s="1" t="s">
        <v>85</v>
      </c>
      <c r="E44" s="13">
        <v>5826558</v>
      </c>
    </row>
    <row r="45" spans="1:5" x14ac:dyDescent="0.25">
      <c r="A45" s="8" t="s">
        <v>322</v>
      </c>
      <c r="B45" s="11" t="str">
        <f t="shared" si="1"/>
        <v>Res_SAF_BeY</v>
      </c>
      <c r="C45" s="1" t="s">
        <v>41</v>
      </c>
      <c r="D45" s="1" t="s">
        <v>86</v>
      </c>
      <c r="E45" s="13">
        <v>-132567</v>
      </c>
    </row>
    <row r="46" spans="1:5" x14ac:dyDescent="0.25">
      <c r="A46" s="8" t="s">
        <v>323</v>
      </c>
      <c r="B46" s="11" t="str">
        <f t="shared" si="1"/>
        <v>Res_SPh_BeY</v>
      </c>
      <c r="C46" s="1" t="s">
        <v>42</v>
      </c>
      <c r="D46" s="1" t="s">
        <v>87</v>
      </c>
      <c r="E46" s="13">
        <v>-555680</v>
      </c>
    </row>
    <row r="47" spans="1:5" x14ac:dyDescent="0.25">
      <c r="A47" s="8" t="s">
        <v>313</v>
      </c>
      <c r="B47" s="11" t="str">
        <f t="shared" si="1"/>
        <v>Res_SFRm_BeY</v>
      </c>
      <c r="C47" s="1" t="s">
        <v>43</v>
      </c>
      <c r="D47" s="1" t="s">
        <v>196</v>
      </c>
      <c r="E47" s="13">
        <v>5856</v>
      </c>
    </row>
    <row r="48" spans="1:5" x14ac:dyDescent="0.25">
      <c r="A48" s="8" t="s">
        <v>298</v>
      </c>
      <c r="B48" s="11" t="str">
        <f t="shared" si="1"/>
        <v>Res_SGP_BeY</v>
      </c>
      <c r="C48" s="1" t="s">
        <v>44</v>
      </c>
      <c r="D48" s="1" t="s">
        <v>88</v>
      </c>
      <c r="E48" s="13">
        <v>0</v>
      </c>
    </row>
    <row r="49" spans="1:5" x14ac:dyDescent="0.25">
      <c r="A49" s="8" t="s">
        <v>309</v>
      </c>
      <c r="B49" s="11" t="str">
        <f t="shared" si="1"/>
        <v>Res_SPTot_BeY</v>
      </c>
      <c r="C49" s="4" t="s">
        <v>45</v>
      </c>
      <c r="D49" s="4" t="s">
        <v>198</v>
      </c>
      <c r="E49" s="13">
        <v>5144167</v>
      </c>
    </row>
    <row r="50" spans="1:5" x14ac:dyDescent="0.25">
      <c r="A50" s="8" t="s">
        <v>299</v>
      </c>
      <c r="B50" s="11" t="str">
        <f t="shared" si="1"/>
        <v>Res_SFR_BeY</v>
      </c>
      <c r="C50" s="1" t="s">
        <v>66</v>
      </c>
      <c r="D50" s="1" t="s">
        <v>89</v>
      </c>
      <c r="E50" s="13">
        <v>-293341</v>
      </c>
    </row>
    <row r="51" spans="1:5" x14ac:dyDescent="0.25">
      <c r="A51" s="8" t="s">
        <v>300</v>
      </c>
      <c r="B51" s="11" t="str">
        <f t="shared" si="1"/>
        <v>Res_SUE_BeY</v>
      </c>
      <c r="C51" s="1" t="s">
        <v>67</v>
      </c>
      <c r="D51" s="1" t="s">
        <v>90</v>
      </c>
      <c r="E51" s="13">
        <v>-5165956</v>
      </c>
    </row>
    <row r="52" spans="1:5" x14ac:dyDescent="0.25">
      <c r="A52" s="8" t="s">
        <v>301</v>
      </c>
      <c r="B52" s="11" t="str">
        <f t="shared" si="1"/>
        <v>Res_SMG_BeY</v>
      </c>
      <c r="C52" s="1" t="s">
        <v>68</v>
      </c>
      <c r="D52" s="1" t="s">
        <v>53</v>
      </c>
      <c r="E52" s="13">
        <v>102128</v>
      </c>
    </row>
    <row r="53" spans="1:5" x14ac:dyDescent="0.25">
      <c r="A53" s="8" t="s">
        <v>302</v>
      </c>
      <c r="B53" s="11" t="str">
        <f t="shared" si="1"/>
        <v>Res_SEh_BeY</v>
      </c>
      <c r="C53" s="1" t="s">
        <v>69</v>
      </c>
      <c r="D53" s="1" t="s">
        <v>54</v>
      </c>
      <c r="E53" s="13">
        <v>-3109109</v>
      </c>
    </row>
    <row r="54" spans="1:5" x14ac:dyDescent="0.25">
      <c r="A54" s="8" t="s">
        <v>310</v>
      </c>
      <c r="B54" s="11" t="str">
        <f t="shared" si="1"/>
        <v>Res_SRm_BeY</v>
      </c>
      <c r="C54" s="1" t="s">
        <v>70</v>
      </c>
      <c r="D54" s="1" t="s">
        <v>197</v>
      </c>
      <c r="E54" s="13">
        <v>-46909</v>
      </c>
    </row>
    <row r="55" spans="1:5" x14ac:dyDescent="0.25">
      <c r="A55" s="8" t="s">
        <v>303</v>
      </c>
      <c r="B55" s="11" t="str">
        <f t="shared" si="1"/>
        <v>Res_SGEh_BeY</v>
      </c>
      <c r="C55" s="1" t="s">
        <v>71</v>
      </c>
      <c r="D55" s="1" t="s">
        <v>55</v>
      </c>
      <c r="E55" s="13">
        <v>-45932</v>
      </c>
    </row>
    <row r="56" spans="1:5" x14ac:dyDescent="0.25">
      <c r="A56" s="8" t="s">
        <v>311</v>
      </c>
      <c r="B56" s="11" t="str">
        <f t="shared" si="1"/>
        <v>Res_SETot_BeY</v>
      </c>
      <c r="C56" s="4" t="s">
        <v>72</v>
      </c>
      <c r="D56" s="5" t="s">
        <v>199</v>
      </c>
      <c r="E56" s="13">
        <v>-8265778</v>
      </c>
    </row>
    <row r="57" spans="1:5" x14ac:dyDescent="0.25">
      <c r="A57" s="8" t="s">
        <v>304</v>
      </c>
      <c r="B57" s="11" t="str">
        <f t="shared" si="1"/>
        <v>Res_SBP_BeY</v>
      </c>
      <c r="C57" s="1" t="s">
        <v>73</v>
      </c>
      <c r="D57" s="1" t="s">
        <v>91</v>
      </c>
      <c r="E57" s="13">
        <v>-212859</v>
      </c>
    </row>
    <row r="58" spans="1:5" x14ac:dyDescent="0.25">
      <c r="A58" s="8" t="s">
        <v>305</v>
      </c>
      <c r="B58" s="11" t="str">
        <f t="shared" si="1"/>
        <v>Res_SEom_BeY</v>
      </c>
      <c r="C58" s="1" t="s">
        <v>74</v>
      </c>
      <c r="D58" s="1" t="s">
        <v>57</v>
      </c>
      <c r="E58" s="13">
        <v>-212326</v>
      </c>
    </row>
    <row r="59" spans="1:5" x14ac:dyDescent="0.25">
      <c r="A59" s="8" t="s">
        <v>306</v>
      </c>
      <c r="B59" s="11" t="str">
        <f t="shared" si="1"/>
        <v>Res_SAdm_BeY</v>
      </c>
      <c r="C59" s="1" t="s">
        <v>75</v>
      </c>
      <c r="D59" s="1" t="s">
        <v>92</v>
      </c>
      <c r="E59" s="13">
        <v>-353027</v>
      </c>
    </row>
    <row r="60" spans="1:5" x14ac:dyDescent="0.25">
      <c r="A60" s="8" t="s">
        <v>324</v>
      </c>
      <c r="B60" s="11" t="str">
        <f t="shared" si="1"/>
        <v>Res_SPGG_BeY</v>
      </c>
      <c r="C60" s="1" t="s">
        <v>76</v>
      </c>
      <c r="D60" s="1" t="s">
        <v>93</v>
      </c>
      <c r="E60" s="13">
        <v>16452</v>
      </c>
    </row>
    <row r="61" spans="1:5" x14ac:dyDescent="0.25">
      <c r="A61" s="8" t="s">
        <v>307</v>
      </c>
      <c r="B61" s="11" t="str">
        <f t="shared" si="1"/>
        <v>Res_SDTot_BeY</v>
      </c>
      <c r="C61" s="4" t="s">
        <v>77</v>
      </c>
      <c r="D61" s="4" t="s">
        <v>200</v>
      </c>
      <c r="E61" s="13">
        <v>-548901</v>
      </c>
    </row>
    <row r="62" spans="1:5" x14ac:dyDescent="0.25">
      <c r="A62" s="8" t="s">
        <v>308</v>
      </c>
      <c r="B62" s="11" t="str">
        <f t="shared" si="1"/>
        <v>Res_SSU_BeY</v>
      </c>
      <c r="C62" s="1" t="s">
        <v>78</v>
      </c>
      <c r="D62" s="1" t="s">
        <v>94</v>
      </c>
      <c r="E62" s="13">
        <v>-55808</v>
      </c>
    </row>
    <row r="63" spans="1:5" ht="26.25" customHeight="1" x14ac:dyDescent="0.25">
      <c r="A63" s="8" t="s">
        <v>312</v>
      </c>
      <c r="B63" s="11" t="str">
        <f t="shared" si="1"/>
        <v>Res_SRTot_BeY</v>
      </c>
      <c r="C63" s="4" t="s">
        <v>79</v>
      </c>
      <c r="D63" s="5" t="s">
        <v>202</v>
      </c>
      <c r="E63" s="13">
        <v>-4232520</v>
      </c>
    </row>
    <row r="64" spans="1:5" x14ac:dyDescent="0.25"/>
  </sheetData>
  <sheetProtection algorithmName="SHA-512" hashValue="6mrslEidBD5upsZxd9kpzZg7fJQfqBeJ3/O0TmuNS2VF/LGwpU9VWZ8UkOhauE07RQ2ZZKgl4G31V07PvP++Dg==" saltValue="yRGQvmjqxeXGN7CwSpcGB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rowBreaks count="1" manualBreakCount="1">
    <brk id="31" max="16383" man="1"/>
  </rowBreaks>
  <ignoredErrors>
    <ignoredError sqref="C5" numberStoredAsText="1"/>
  </ignoredError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5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0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29.25" customHeight="1" x14ac:dyDescent="0.25">
      <c r="C4" s="103" t="s">
        <v>962</v>
      </c>
      <c r="D4" s="104"/>
      <c r="E4" s="104"/>
    </row>
    <row r="5" spans="1:5" ht="15" customHeight="1" x14ac:dyDescent="0.25">
      <c r="C5" s="93" t="s">
        <v>187</v>
      </c>
      <c r="D5" s="93"/>
      <c r="E5" s="93"/>
    </row>
    <row r="6" spans="1:5" ht="26.25" customHeight="1" x14ac:dyDescent="0.25">
      <c r="C6" s="1"/>
      <c r="D6" s="5"/>
      <c r="E6" s="2" t="s">
        <v>648</v>
      </c>
    </row>
    <row r="7" spans="1:5" ht="15" customHeight="1" x14ac:dyDescent="0.25">
      <c r="B7" s="8" t="s">
        <v>741</v>
      </c>
      <c r="C7" s="1"/>
      <c r="D7" s="5" t="s">
        <v>712</v>
      </c>
      <c r="E7" s="2"/>
    </row>
    <row r="8" spans="1:5" ht="15" customHeight="1" x14ac:dyDescent="0.25">
      <c r="A8" s="3" t="s">
        <v>915</v>
      </c>
      <c r="B8" s="11" t="str">
        <f>"PRU_"&amp;$B$7&amp;"_"&amp;A8</f>
        <v>PRU_PeRe_Htb</v>
      </c>
      <c r="C8" s="1" t="s">
        <v>5</v>
      </c>
      <c r="D8" s="15" t="s">
        <v>914</v>
      </c>
      <c r="E8" s="13">
        <v>29</v>
      </c>
    </row>
    <row r="9" spans="1:5" ht="15" customHeight="1" x14ac:dyDescent="0.25">
      <c r="A9" s="2"/>
      <c r="C9" s="1"/>
      <c r="D9" s="5" t="s">
        <v>715</v>
      </c>
      <c r="E9" s="2"/>
    </row>
    <row r="10" spans="1:5" ht="15" customHeight="1" x14ac:dyDescent="0.25">
      <c r="A10" s="3" t="s">
        <v>717</v>
      </c>
      <c r="B10" s="11" t="str">
        <f>"PRU_"&amp;$B$7&amp;"_"&amp;A10</f>
        <v>PRU_PeRe_Lon</v>
      </c>
      <c r="C10" s="1" t="s">
        <v>6</v>
      </c>
      <c r="D10" s="15" t="s">
        <v>716</v>
      </c>
      <c r="E10" s="13">
        <v>9106</v>
      </c>
    </row>
    <row r="11" spans="1:5" ht="15" customHeight="1" x14ac:dyDescent="0.25">
      <c r="A11" s="3" t="s">
        <v>719</v>
      </c>
      <c r="B11" s="11" t="str">
        <f>"PRU_"&amp;$B$7&amp;"_"&amp;A11</f>
        <v>PRU_PeRe_Pen</v>
      </c>
      <c r="C11" s="1" t="s">
        <v>7</v>
      </c>
      <c r="D11" s="15" t="s">
        <v>718</v>
      </c>
      <c r="E11" s="13">
        <v>652</v>
      </c>
    </row>
    <row r="12" spans="1:5" ht="15" customHeight="1" x14ac:dyDescent="0.25">
      <c r="A12" s="3" t="s">
        <v>916</v>
      </c>
      <c r="B12" s="11" t="str">
        <f>"PRU_"&amp;$B$7&amp;"_"&amp;A12</f>
        <v>PRU_PeRe_USS</v>
      </c>
      <c r="C12" s="1" t="s">
        <v>8</v>
      </c>
      <c r="D12" s="15" t="s">
        <v>720</v>
      </c>
      <c r="E12" s="13">
        <v>112</v>
      </c>
    </row>
    <row r="13" spans="1:5" ht="15" customHeight="1" x14ac:dyDescent="0.25">
      <c r="A13" s="3" t="s">
        <v>723</v>
      </c>
      <c r="B13" s="11" t="str">
        <f>"PRU_"&amp;$B$7&amp;"_"&amp;A13</f>
        <v>PRU_PeRe_Afg</v>
      </c>
      <c r="C13" s="1" t="s">
        <v>9</v>
      </c>
      <c r="D13" s="15" t="s">
        <v>722</v>
      </c>
      <c r="E13" s="13">
        <v>1650</v>
      </c>
    </row>
    <row r="14" spans="1:5" ht="15" customHeight="1" x14ac:dyDescent="0.25">
      <c r="A14" s="3" t="s">
        <v>725</v>
      </c>
      <c r="B14" s="11" t="str">
        <f>"PRU_"&amp;$B$7&amp;"_"&amp;A14</f>
        <v>PRU_PeRe_PuTot</v>
      </c>
      <c r="C14" s="4" t="s">
        <v>10</v>
      </c>
      <c r="D14" s="5" t="s">
        <v>724</v>
      </c>
      <c r="E14" s="13">
        <v>11520</v>
      </c>
    </row>
    <row r="15" spans="1:5" ht="15" customHeight="1" x14ac:dyDescent="0.25">
      <c r="A15" s="2"/>
      <c r="C15" s="1"/>
      <c r="D15" s="5" t="s">
        <v>726</v>
      </c>
      <c r="E15" s="2"/>
    </row>
    <row r="16" spans="1:5" ht="15" customHeight="1" x14ac:dyDescent="0.25">
      <c r="A16" s="3" t="s">
        <v>728</v>
      </c>
      <c r="B16" s="11" t="str">
        <f>"PRU_"&amp;$B$7&amp;"_"&amp;A16</f>
        <v>PRU_PeRe_Rep</v>
      </c>
      <c r="C16" s="1" t="s">
        <v>11</v>
      </c>
      <c r="D16" s="15" t="s">
        <v>727</v>
      </c>
      <c r="E16" s="13">
        <v>0</v>
      </c>
    </row>
    <row r="17" spans="1:5" ht="15" customHeight="1" x14ac:dyDescent="0.25">
      <c r="A17" s="3" t="s">
        <v>917</v>
      </c>
      <c r="B17" s="11" t="str">
        <f>"PRU_"&amp;$B$7&amp;"_"&amp;A17</f>
        <v>PRU_PeRe_Best</v>
      </c>
      <c r="C17" s="1" t="s">
        <v>12</v>
      </c>
      <c r="D17" s="15" t="s">
        <v>729</v>
      </c>
      <c r="E17" s="13">
        <v>808</v>
      </c>
    </row>
    <row r="18" spans="1:5" ht="15" customHeight="1" x14ac:dyDescent="0.25">
      <c r="A18" s="3" t="s">
        <v>732</v>
      </c>
      <c r="B18" s="11" t="str">
        <f>"PRU_"&amp;$B$7&amp;"_"&amp;A18</f>
        <v>PRU_PeRe_Dir</v>
      </c>
      <c r="C18" s="1" t="s">
        <v>13</v>
      </c>
      <c r="D18" s="15" t="s">
        <v>731</v>
      </c>
      <c r="E18" s="13">
        <v>5815</v>
      </c>
    </row>
    <row r="19" spans="1:5" ht="15" customHeight="1" x14ac:dyDescent="0.25">
      <c r="A19" s="2"/>
      <c r="C19" s="1"/>
      <c r="D19" s="5" t="s">
        <v>733</v>
      </c>
      <c r="E19" s="2"/>
    </row>
    <row r="20" spans="1:5" ht="15" customHeight="1" x14ac:dyDescent="0.25">
      <c r="A20" s="3" t="s">
        <v>918</v>
      </c>
      <c r="B20" s="11" t="str">
        <f>"PRU_"&amp;$B$7&amp;"_"&amp;A20</f>
        <v>PRU_PeRe_TBest</v>
      </c>
      <c r="C20" s="1" t="s">
        <v>14</v>
      </c>
      <c r="D20" s="15" t="s">
        <v>734</v>
      </c>
      <c r="E20" s="13">
        <v>0</v>
      </c>
    </row>
    <row r="21" spans="1:5" ht="15" customHeight="1" x14ac:dyDescent="0.25">
      <c r="A21" s="2"/>
      <c r="C21" s="1"/>
      <c r="D21" s="15"/>
      <c r="E21" s="2"/>
    </row>
    <row r="22" spans="1:5" ht="15" customHeight="1" x14ac:dyDescent="0.25">
      <c r="A22" s="2"/>
      <c r="C22" s="1"/>
      <c r="D22" s="5" t="s">
        <v>736</v>
      </c>
      <c r="E22" s="2"/>
    </row>
    <row r="23" spans="1:5" ht="28.5" customHeight="1" x14ac:dyDescent="0.25">
      <c r="A23" s="3" t="s">
        <v>738</v>
      </c>
      <c r="B23" s="11" t="str">
        <f t="shared" ref="B23" si="0">"PRU_"&amp;$B$7&amp;"_"&amp;A23</f>
        <v>PRU_PeRe_RhTot</v>
      </c>
      <c r="C23" s="4" t="s">
        <v>21</v>
      </c>
      <c r="D23" s="5" t="s">
        <v>961</v>
      </c>
      <c r="E23" s="13">
        <v>2026</v>
      </c>
    </row>
    <row r="24" spans="1:5" x14ac:dyDescent="0.25"/>
    <row r="25" spans="1:5" hidden="1" x14ac:dyDescent="0.25">
      <c r="D25" s="14"/>
    </row>
  </sheetData>
  <sheetProtection algorithmName="SHA-512" hashValue="c/8bnHNKBN5laO5ZH8sbRtaPuB9L7e2bYS7UrKWa+ImFKAsyEhrz94TKhWwVHcQW4Leziw2ledY4zjkfDnOadw==" saltValue="3mPDcYHWDxM4Hg/Gs+N9a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29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50.28515625" style="17" customWidth="1"/>
    <col min="4" max="6" width="23.7109375" style="11" customWidth="1"/>
    <col min="7" max="7" width="6.28515625" style="11" customWidth="1"/>
    <col min="8" max="8" width="13.28515625" style="11" hidden="1" customWidth="1"/>
    <col min="9" max="16384" width="9.140625" style="11" hidden="1"/>
  </cols>
  <sheetData>
    <row r="1" spans="1:6" x14ac:dyDescent="0.25">
      <c r="B1" s="94" t="s">
        <v>581</v>
      </c>
      <c r="C1" s="94"/>
    </row>
    <row r="2" spans="1:6" x14ac:dyDescent="0.25"/>
    <row r="3" spans="1:6" x14ac:dyDescent="0.25"/>
    <row r="4" spans="1:6" ht="30" customHeight="1" x14ac:dyDescent="0.25">
      <c r="B4" s="106" t="s">
        <v>963</v>
      </c>
      <c r="C4" s="107"/>
      <c r="D4" s="107"/>
      <c r="E4" s="107"/>
      <c r="F4" s="107"/>
    </row>
    <row r="5" spans="1:6" ht="15" customHeight="1" x14ac:dyDescent="0.25">
      <c r="B5" s="93" t="s">
        <v>742</v>
      </c>
      <c r="C5" s="93"/>
      <c r="D5" s="93"/>
      <c r="E5" s="93"/>
      <c r="F5" s="93"/>
    </row>
    <row r="6" spans="1:6" ht="37.5" customHeight="1" x14ac:dyDescent="0.25">
      <c r="A6" s="14" t="s">
        <v>245</v>
      </c>
      <c r="B6" s="1"/>
      <c r="C6" s="5"/>
      <c r="D6" s="2" t="s">
        <v>919</v>
      </c>
      <c r="E6" s="2" t="s">
        <v>920</v>
      </c>
      <c r="F6" s="2" t="s">
        <v>921</v>
      </c>
    </row>
    <row r="7" spans="1:6" ht="16.5" customHeight="1" x14ac:dyDescent="0.25">
      <c r="A7" s="8" t="s">
        <v>926</v>
      </c>
      <c r="B7" s="1" t="s">
        <v>5</v>
      </c>
      <c r="C7" s="15" t="s">
        <v>922</v>
      </c>
      <c r="D7" s="13">
        <v>2301113</v>
      </c>
      <c r="E7" s="13">
        <v>2605386</v>
      </c>
      <c r="F7" s="13">
        <v>168461</v>
      </c>
    </row>
    <row r="8" spans="1:6" x14ac:dyDescent="0.25">
      <c r="A8" s="8" t="s">
        <v>928</v>
      </c>
      <c r="B8" s="1" t="s">
        <v>6</v>
      </c>
      <c r="C8" s="15" t="s">
        <v>927</v>
      </c>
      <c r="D8" s="13">
        <v>1856026</v>
      </c>
      <c r="E8" s="13">
        <v>1935169</v>
      </c>
      <c r="F8" s="13">
        <v>-5355</v>
      </c>
    </row>
    <row r="9" spans="1:6" x14ac:dyDescent="0.25">
      <c r="A9" s="8" t="s">
        <v>930</v>
      </c>
      <c r="B9" s="4" t="s">
        <v>7</v>
      </c>
      <c r="C9" s="5" t="s">
        <v>929</v>
      </c>
      <c r="D9" s="13">
        <v>4157139</v>
      </c>
      <c r="E9" s="13">
        <v>4540555</v>
      </c>
      <c r="F9" s="13">
        <v>163106</v>
      </c>
    </row>
    <row r="10" spans="1:6" x14ac:dyDescent="0.25">
      <c r="A10" s="8" t="s">
        <v>932</v>
      </c>
      <c r="B10" s="1" t="s">
        <v>8</v>
      </c>
      <c r="C10" s="15" t="s">
        <v>931</v>
      </c>
      <c r="D10" s="13">
        <v>0</v>
      </c>
      <c r="E10" s="13">
        <v>0</v>
      </c>
      <c r="F10" s="13">
        <v>0</v>
      </c>
    </row>
    <row r="11" spans="1:6" x14ac:dyDescent="0.25">
      <c r="A11" s="8" t="s">
        <v>934</v>
      </c>
      <c r="B11" s="1" t="s">
        <v>9</v>
      </c>
      <c r="C11" s="15" t="s">
        <v>933</v>
      </c>
      <c r="D11" s="13">
        <v>398625</v>
      </c>
      <c r="E11" s="13">
        <v>380359</v>
      </c>
      <c r="F11" s="13">
        <v>-63317</v>
      </c>
    </row>
    <row r="12" spans="1:6" x14ac:dyDescent="0.25">
      <c r="A12" s="8" t="s">
        <v>936</v>
      </c>
      <c r="B12" s="1" t="s">
        <v>10</v>
      </c>
      <c r="C12" s="15" t="s">
        <v>935</v>
      </c>
      <c r="D12" s="13">
        <v>7050</v>
      </c>
      <c r="E12" s="13">
        <v>10052</v>
      </c>
      <c r="F12" s="13">
        <v>3000</v>
      </c>
    </row>
    <row r="13" spans="1:6" x14ac:dyDescent="0.25">
      <c r="A13" s="8" t="s">
        <v>938</v>
      </c>
      <c r="B13" s="1" t="s">
        <v>11</v>
      </c>
      <c r="C13" s="15" t="s">
        <v>937</v>
      </c>
      <c r="D13" s="13">
        <v>2476738</v>
      </c>
      <c r="E13" s="13">
        <v>2693596</v>
      </c>
      <c r="F13" s="13">
        <v>119227</v>
      </c>
    </row>
    <row r="14" spans="1:6" x14ac:dyDescent="0.25">
      <c r="A14" s="8" t="s">
        <v>940</v>
      </c>
      <c r="B14" s="1" t="s">
        <v>12</v>
      </c>
      <c r="C14" s="15" t="s">
        <v>939</v>
      </c>
      <c r="D14" s="13">
        <v>319047</v>
      </c>
      <c r="E14" s="13">
        <v>507438</v>
      </c>
      <c r="F14" s="13">
        <v>179613</v>
      </c>
    </row>
    <row r="15" spans="1:6" x14ac:dyDescent="0.25">
      <c r="A15" s="8" t="s">
        <v>942</v>
      </c>
      <c r="B15" s="4" t="s">
        <v>13</v>
      </c>
      <c r="C15" s="5" t="s">
        <v>941</v>
      </c>
      <c r="D15" s="13">
        <v>3201460</v>
      </c>
      <c r="E15" s="13">
        <v>3591445</v>
      </c>
      <c r="F15" s="13">
        <v>238523</v>
      </c>
    </row>
    <row r="16" spans="1:6" x14ac:dyDescent="0.25">
      <c r="A16" s="8" t="s">
        <v>944</v>
      </c>
      <c r="B16" s="1" t="s">
        <v>14</v>
      </c>
      <c r="C16" s="15" t="s">
        <v>943</v>
      </c>
      <c r="D16" s="13">
        <v>6208968</v>
      </c>
      <c r="E16" s="13">
        <v>6396917</v>
      </c>
      <c r="F16" s="13">
        <v>11250</v>
      </c>
    </row>
    <row r="17" spans="1:6" x14ac:dyDescent="0.25">
      <c r="A17" s="8" t="s">
        <v>946</v>
      </c>
      <c r="B17" s="1" t="s">
        <v>15</v>
      </c>
      <c r="C17" s="15" t="s">
        <v>945</v>
      </c>
      <c r="D17" s="13">
        <v>15627828</v>
      </c>
      <c r="E17" s="13">
        <v>14685176</v>
      </c>
      <c r="F17" s="13">
        <v>-1264013</v>
      </c>
    </row>
    <row r="18" spans="1:6" x14ac:dyDescent="0.25">
      <c r="A18" s="8" t="s">
        <v>947</v>
      </c>
      <c r="B18" s="1" t="s">
        <v>16</v>
      </c>
      <c r="C18" s="15" t="s">
        <v>756</v>
      </c>
      <c r="D18" s="13">
        <v>6223311</v>
      </c>
      <c r="E18" s="13">
        <v>6708154</v>
      </c>
      <c r="F18" s="13">
        <v>-33067</v>
      </c>
    </row>
    <row r="19" spans="1:6" x14ac:dyDescent="0.25">
      <c r="A19" s="8" t="s">
        <v>949</v>
      </c>
      <c r="B19" s="1" t="s">
        <v>17</v>
      </c>
      <c r="C19" s="15" t="s">
        <v>948</v>
      </c>
      <c r="D19" s="13">
        <v>1257771</v>
      </c>
      <c r="E19" s="13">
        <v>1345550</v>
      </c>
      <c r="F19" s="13">
        <v>24843</v>
      </c>
    </row>
    <row r="20" spans="1:6" ht="25.5" x14ac:dyDescent="0.25">
      <c r="A20" s="8" t="s">
        <v>951</v>
      </c>
      <c r="B20" s="1" t="s">
        <v>18</v>
      </c>
      <c r="C20" s="15" t="s">
        <v>950</v>
      </c>
      <c r="D20" s="13">
        <v>1871758</v>
      </c>
      <c r="E20" s="13">
        <v>3669533</v>
      </c>
      <c r="F20" s="13">
        <v>1573842</v>
      </c>
    </row>
    <row r="21" spans="1:6" x14ac:dyDescent="0.25">
      <c r="A21" s="8" t="s">
        <v>953</v>
      </c>
      <c r="B21" s="1" t="s">
        <v>19</v>
      </c>
      <c r="C21" s="15" t="s">
        <v>952</v>
      </c>
      <c r="D21" s="13">
        <v>8287216</v>
      </c>
      <c r="E21" s="13">
        <v>9251503</v>
      </c>
      <c r="F21" s="13">
        <v>228707</v>
      </c>
    </row>
    <row r="22" spans="1:6" ht="15" customHeight="1" x14ac:dyDescent="0.25">
      <c r="A22" s="8" t="s">
        <v>955</v>
      </c>
      <c r="B22" s="4" t="s">
        <v>20</v>
      </c>
      <c r="C22" s="5" t="s">
        <v>954</v>
      </c>
      <c r="D22" s="13">
        <v>39476852</v>
      </c>
      <c r="E22" s="13">
        <v>42056833</v>
      </c>
      <c r="F22" s="13">
        <v>541562</v>
      </c>
    </row>
    <row r="23" spans="1:6" x14ac:dyDescent="0.25">
      <c r="A23" s="8" t="s">
        <v>683</v>
      </c>
      <c r="B23" s="1" t="s">
        <v>21</v>
      </c>
      <c r="C23" s="15" t="s">
        <v>956</v>
      </c>
      <c r="D23" s="13">
        <v>1283042</v>
      </c>
      <c r="E23" s="13">
        <v>2077680</v>
      </c>
      <c r="F23" s="13">
        <v>749302</v>
      </c>
    </row>
    <row r="24" spans="1:6" x14ac:dyDescent="0.25">
      <c r="A24" s="8" t="s">
        <v>958</v>
      </c>
      <c r="B24" s="1" t="s">
        <v>22</v>
      </c>
      <c r="C24" s="15" t="s">
        <v>957</v>
      </c>
      <c r="D24" s="13">
        <v>652743</v>
      </c>
      <c r="E24" s="13">
        <v>750261</v>
      </c>
      <c r="F24" s="13">
        <v>-29586</v>
      </c>
    </row>
    <row r="25" spans="1:6" ht="27" customHeight="1" x14ac:dyDescent="0.25">
      <c r="A25" s="8" t="s">
        <v>686</v>
      </c>
      <c r="B25" s="1" t="s">
        <v>23</v>
      </c>
      <c r="C25" s="15" t="s">
        <v>768</v>
      </c>
      <c r="D25" s="13">
        <v>1573220</v>
      </c>
      <c r="E25" s="13">
        <v>2043136</v>
      </c>
      <c r="F25" s="13">
        <v>0</v>
      </c>
    </row>
    <row r="26" spans="1:6" x14ac:dyDescent="0.25"/>
    <row r="27" spans="1:6" hidden="1" x14ac:dyDescent="0.25"/>
    <row r="28" spans="1:6" hidden="1" x14ac:dyDescent="0.25">
      <c r="D28" s="17"/>
    </row>
    <row r="29" spans="1:6" hidden="1" x14ac:dyDescent="0.25">
      <c r="D29" s="16" t="s">
        <v>923</v>
      </c>
      <c r="E29" s="16" t="s">
        <v>924</v>
      </c>
      <c r="F29" s="16" t="s">
        <v>925</v>
      </c>
    </row>
  </sheetData>
  <sheetProtection algorithmName="SHA-512" hashValue="b0cqS3Xm0GQZ8lB9M4sUQuJ2xORQYSC5ESBEMZ3N/gQy9uKeQap7w+n7goI0WO40Yrx6BNc+QXfrpWrgccrYig==" saltValue="V75vsJaAaJ4RMVP3YMBrAw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N17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1.140625" style="17" customWidth="1"/>
    <col min="4" max="12" width="20.140625" style="11" customWidth="1"/>
    <col min="13" max="13" width="6.28515625" style="11" customWidth="1"/>
    <col min="14" max="14" width="13.28515625" style="11" hidden="1" customWidth="1"/>
    <col min="15" max="16384" width="9.140625" style="11" hidden="1"/>
  </cols>
  <sheetData>
    <row r="1" spans="1:12" x14ac:dyDescent="0.25">
      <c r="B1" s="94" t="s">
        <v>581</v>
      </c>
      <c r="C1" s="94"/>
    </row>
    <row r="2" spans="1:12" x14ac:dyDescent="0.25"/>
    <row r="3" spans="1:12" x14ac:dyDescent="0.25"/>
    <row r="4" spans="1:12" ht="30" customHeight="1" x14ac:dyDescent="0.25">
      <c r="B4" s="106" t="s">
        <v>964</v>
      </c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1:12" ht="14.25" customHeight="1" x14ac:dyDescent="0.25">
      <c r="B5" s="93" t="s">
        <v>882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ht="54" customHeight="1" x14ac:dyDescent="0.25">
      <c r="A6" s="14" t="s">
        <v>245</v>
      </c>
      <c r="B6" s="1"/>
      <c r="C6" s="5"/>
      <c r="D6" s="2" t="s">
        <v>883</v>
      </c>
      <c r="E6" s="2" t="s">
        <v>884</v>
      </c>
      <c r="F6" s="2" t="s">
        <v>885</v>
      </c>
      <c r="G6" s="2" t="s">
        <v>886</v>
      </c>
      <c r="H6" s="2" t="s">
        <v>887</v>
      </c>
      <c r="I6" s="2" t="s">
        <v>888</v>
      </c>
      <c r="J6" s="2" t="s">
        <v>889</v>
      </c>
      <c r="K6" s="2" t="s">
        <v>890</v>
      </c>
      <c r="L6" s="2" t="s">
        <v>891</v>
      </c>
    </row>
    <row r="7" spans="1:12" ht="16.5" customHeight="1" x14ac:dyDescent="0.25">
      <c r="A7" s="8" t="s">
        <v>901</v>
      </c>
      <c r="B7" s="1" t="s">
        <v>5</v>
      </c>
      <c r="C7" s="15" t="s">
        <v>892</v>
      </c>
      <c r="D7" s="13">
        <v>2256</v>
      </c>
      <c r="E7" s="13">
        <v>7209</v>
      </c>
      <c r="F7" s="13">
        <v>1345400</v>
      </c>
      <c r="G7" s="13">
        <v>666</v>
      </c>
      <c r="H7" s="13">
        <v>104938</v>
      </c>
      <c r="I7" s="13">
        <v>1997</v>
      </c>
      <c r="J7" s="13">
        <v>296138</v>
      </c>
      <c r="K7" s="13">
        <v>341</v>
      </c>
      <c r="L7" s="13">
        <v>6163</v>
      </c>
    </row>
    <row r="8" spans="1:12" x14ac:dyDescent="0.25">
      <c r="A8" s="8" t="s">
        <v>903</v>
      </c>
      <c r="B8" s="1" t="s">
        <v>6</v>
      </c>
      <c r="C8" s="15" t="s">
        <v>902</v>
      </c>
      <c r="D8" s="13">
        <v>0</v>
      </c>
      <c r="E8" s="13">
        <v>138</v>
      </c>
      <c r="F8" s="13">
        <v>24180</v>
      </c>
      <c r="G8" s="13">
        <v>11</v>
      </c>
      <c r="H8" s="13">
        <v>1507</v>
      </c>
      <c r="I8" s="13">
        <v>105</v>
      </c>
      <c r="J8" s="13">
        <v>15375</v>
      </c>
      <c r="K8" s="13">
        <v>3</v>
      </c>
      <c r="L8" s="13">
        <v>101</v>
      </c>
    </row>
    <row r="9" spans="1:12" x14ac:dyDescent="0.25">
      <c r="A9" s="8" t="s">
        <v>905</v>
      </c>
      <c r="B9" s="1" t="s">
        <v>7</v>
      </c>
      <c r="C9" s="15" t="s">
        <v>904</v>
      </c>
      <c r="D9" s="15"/>
      <c r="E9" s="15"/>
      <c r="F9" s="13">
        <v>17225</v>
      </c>
      <c r="G9" s="15"/>
      <c r="H9" s="13">
        <v>282</v>
      </c>
      <c r="I9" s="15"/>
      <c r="J9" s="13">
        <v>4856</v>
      </c>
      <c r="K9" s="15"/>
      <c r="L9" s="13">
        <v>132</v>
      </c>
    </row>
    <row r="10" spans="1:12" x14ac:dyDescent="0.25">
      <c r="A10" s="8" t="s">
        <v>907</v>
      </c>
      <c r="B10" s="1" t="s">
        <v>8</v>
      </c>
      <c r="C10" s="25" t="s">
        <v>906</v>
      </c>
      <c r="D10" s="13">
        <v>124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x14ac:dyDescent="0.25">
      <c r="A11" s="8" t="s">
        <v>909</v>
      </c>
      <c r="B11" s="1" t="s">
        <v>9</v>
      </c>
      <c r="C11" s="25" t="s">
        <v>908</v>
      </c>
      <c r="D11" s="13">
        <v>6</v>
      </c>
      <c r="E11" s="13">
        <v>204</v>
      </c>
      <c r="F11" s="13">
        <v>40068</v>
      </c>
      <c r="G11" s="13">
        <v>22</v>
      </c>
      <c r="H11" s="13">
        <v>4169</v>
      </c>
      <c r="I11" s="13">
        <v>126</v>
      </c>
      <c r="J11" s="13">
        <v>19215</v>
      </c>
      <c r="K11" s="13">
        <v>2</v>
      </c>
      <c r="L11" s="13">
        <v>61</v>
      </c>
    </row>
    <row r="12" spans="1:12" x14ac:dyDescent="0.25">
      <c r="A12" s="8" t="s">
        <v>911</v>
      </c>
      <c r="B12" s="1" t="s">
        <v>10</v>
      </c>
      <c r="C12" s="25" t="s">
        <v>910</v>
      </c>
      <c r="D12" s="13">
        <v>26</v>
      </c>
      <c r="E12" s="13">
        <v>1</v>
      </c>
      <c r="F12" s="13">
        <v>194</v>
      </c>
      <c r="G12" s="13">
        <v>0</v>
      </c>
      <c r="H12" s="13">
        <v>0</v>
      </c>
      <c r="I12" s="13">
        <v>0</v>
      </c>
      <c r="J12" s="13">
        <v>0</v>
      </c>
      <c r="K12" s="13">
        <v>82</v>
      </c>
      <c r="L12" s="13">
        <v>1417</v>
      </c>
    </row>
    <row r="13" spans="1:12" x14ac:dyDescent="0.25">
      <c r="A13" s="8" t="s">
        <v>913</v>
      </c>
      <c r="B13" s="1" t="s">
        <v>11</v>
      </c>
      <c r="C13" s="15" t="s">
        <v>912</v>
      </c>
      <c r="D13" s="13">
        <v>2099</v>
      </c>
      <c r="E13" s="13">
        <v>7140</v>
      </c>
      <c r="F13" s="13">
        <v>1346544</v>
      </c>
      <c r="G13" s="13">
        <v>655</v>
      </c>
      <c r="H13" s="13">
        <v>102558</v>
      </c>
      <c r="I13" s="13">
        <v>1976</v>
      </c>
      <c r="J13" s="13">
        <v>297154</v>
      </c>
      <c r="K13" s="13">
        <v>260</v>
      </c>
      <c r="L13" s="13">
        <v>4918</v>
      </c>
    </row>
    <row r="14" spans="1:12" x14ac:dyDescent="0.25"/>
    <row r="15" spans="1:12" hidden="1" x14ac:dyDescent="0.25"/>
    <row r="16" spans="1:12" hidden="1" x14ac:dyDescent="0.25">
      <c r="D16" s="17"/>
    </row>
    <row r="17" spans="4:12" hidden="1" x14ac:dyDescent="0.25">
      <c r="D17" s="16" t="s">
        <v>853</v>
      </c>
      <c r="E17" s="16" t="s">
        <v>893</v>
      </c>
      <c r="F17" s="16" t="s">
        <v>894</v>
      </c>
      <c r="G17" s="16" t="s">
        <v>895</v>
      </c>
      <c r="H17" s="16" t="s">
        <v>896</v>
      </c>
      <c r="I17" s="16" t="s">
        <v>897</v>
      </c>
      <c r="J17" s="16" t="s">
        <v>898</v>
      </c>
      <c r="K17" s="16" t="s">
        <v>899</v>
      </c>
      <c r="L17" s="16" t="s">
        <v>900</v>
      </c>
    </row>
  </sheetData>
  <sheetProtection algorithmName="SHA-512" hashValue="ldkQ9A9ivaWCSeiQLtFPguS9mO7sqCaTj3ZVHkwT/sNZhqmjwIo95Rw5ZvwFyFRhGm/DGMKN6wP+zOJmHhrnDQ==" saltValue="dxYwQSq41c6HVz++DS9LXQ==" spinCount="100000" sheet="1" objects="1" scenarios="1"/>
  <mergeCells count="3">
    <mergeCell ref="B4:L4"/>
    <mergeCell ref="B5:L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WVL16"/>
  <sheetViews>
    <sheetView showGridLines="0" workbookViewId="0">
      <selection sqref="A1:B1"/>
    </sheetView>
  </sheetViews>
  <sheetFormatPr defaultColWidth="0" defaultRowHeight="15" customHeight="1" zeroHeight="1" x14ac:dyDescent="0.25"/>
  <cols>
    <col min="1" max="1" width="5.7109375" style="11" customWidth="1"/>
    <col min="2" max="2" width="28.42578125" style="11" customWidth="1"/>
    <col min="3" max="3" width="17.28515625" style="11" customWidth="1"/>
    <col min="4" max="4" width="3.140625" style="26" customWidth="1"/>
    <col min="5" max="6" width="8.5703125" style="11" hidden="1" customWidth="1"/>
    <col min="7" max="7" width="12" style="11" hidden="1" customWidth="1"/>
    <col min="8" max="8" width="11.5703125" style="11" hidden="1" customWidth="1"/>
    <col min="9" max="9" width="10.140625" style="11" hidden="1" customWidth="1"/>
    <col min="10" max="10" width="9.7109375" style="11" hidden="1" customWidth="1"/>
    <col min="11" max="256" width="9.140625" style="11" hidden="1" customWidth="1"/>
    <col min="257" max="257" width="5.7109375" style="11" hidden="1" customWidth="1"/>
    <col min="258" max="258" width="37.7109375" style="11" hidden="1" customWidth="1"/>
    <col min="259" max="259" width="9.140625" style="11" hidden="1" customWidth="1"/>
    <col min="260" max="260" width="3.140625" style="11" hidden="1" customWidth="1"/>
    <col min="261" max="512" width="9.140625" style="11" hidden="1" customWidth="1"/>
    <col min="513" max="513" width="5.7109375" style="11" hidden="1" customWidth="1"/>
    <col min="514" max="514" width="37.7109375" style="11" hidden="1" customWidth="1"/>
    <col min="515" max="515" width="9.140625" style="11" hidden="1" customWidth="1"/>
    <col min="516" max="516" width="3.140625" style="11" hidden="1" customWidth="1"/>
    <col min="517" max="768" width="9.140625" style="11" hidden="1" customWidth="1"/>
    <col min="769" max="769" width="5.7109375" style="11" hidden="1" customWidth="1"/>
    <col min="770" max="770" width="37.7109375" style="11" hidden="1" customWidth="1"/>
    <col min="771" max="771" width="9.140625" style="11" hidden="1" customWidth="1"/>
    <col min="772" max="772" width="3.140625" style="11" hidden="1" customWidth="1"/>
    <col min="773" max="1024" width="9.140625" style="11" hidden="1"/>
    <col min="1025" max="1025" width="5.7109375" style="11" hidden="1" customWidth="1"/>
    <col min="1026" max="1026" width="37.7109375" style="11" hidden="1" customWidth="1"/>
    <col min="1027" max="1027" width="9.140625" style="11" hidden="1" customWidth="1"/>
    <col min="1028" max="1028" width="3.140625" style="11" hidden="1" customWidth="1"/>
    <col min="1029" max="1280" width="9.140625" style="11" hidden="1" customWidth="1"/>
    <col min="1281" max="1281" width="5.7109375" style="11" hidden="1" customWidth="1"/>
    <col min="1282" max="1282" width="37.7109375" style="11" hidden="1" customWidth="1"/>
    <col min="1283" max="1283" width="9.140625" style="11" hidden="1" customWidth="1"/>
    <col min="1284" max="1284" width="3.140625" style="11" hidden="1" customWidth="1"/>
    <col min="1285" max="1536" width="9.140625" style="11" hidden="1" customWidth="1"/>
    <col min="1537" max="1537" width="5.7109375" style="11" hidden="1" customWidth="1"/>
    <col min="1538" max="1538" width="37.7109375" style="11" hidden="1" customWidth="1"/>
    <col min="1539" max="1539" width="9.140625" style="11" hidden="1" customWidth="1"/>
    <col min="1540" max="1540" width="3.140625" style="11" hidden="1" customWidth="1"/>
    <col min="1541" max="1792" width="9.140625" style="11" hidden="1" customWidth="1"/>
    <col min="1793" max="1793" width="5.7109375" style="11" hidden="1" customWidth="1"/>
    <col min="1794" max="1794" width="37.7109375" style="11" hidden="1" customWidth="1"/>
    <col min="1795" max="1795" width="9.140625" style="11" hidden="1" customWidth="1"/>
    <col min="1796" max="1796" width="3.140625" style="11" hidden="1" customWidth="1"/>
    <col min="1797" max="2048" width="9.140625" style="11" hidden="1"/>
    <col min="2049" max="2049" width="5.7109375" style="11" hidden="1" customWidth="1"/>
    <col min="2050" max="2050" width="37.7109375" style="11" hidden="1" customWidth="1"/>
    <col min="2051" max="2051" width="9.140625" style="11" hidden="1" customWidth="1"/>
    <col min="2052" max="2052" width="3.140625" style="11" hidden="1" customWidth="1"/>
    <col min="2053" max="2304" width="9.140625" style="11" hidden="1" customWidth="1"/>
    <col min="2305" max="2305" width="5.7109375" style="11" hidden="1" customWidth="1"/>
    <col min="2306" max="2306" width="37.7109375" style="11" hidden="1" customWidth="1"/>
    <col min="2307" max="2307" width="9.140625" style="11" hidden="1" customWidth="1"/>
    <col min="2308" max="2308" width="3.140625" style="11" hidden="1" customWidth="1"/>
    <col min="2309" max="2560" width="9.140625" style="11" hidden="1" customWidth="1"/>
    <col min="2561" max="2561" width="5.7109375" style="11" hidden="1" customWidth="1"/>
    <col min="2562" max="2562" width="37.7109375" style="11" hidden="1" customWidth="1"/>
    <col min="2563" max="2563" width="9.140625" style="11" hidden="1" customWidth="1"/>
    <col min="2564" max="2564" width="3.140625" style="11" hidden="1" customWidth="1"/>
    <col min="2565" max="2816" width="9.140625" style="11" hidden="1" customWidth="1"/>
    <col min="2817" max="2817" width="5.7109375" style="11" hidden="1" customWidth="1"/>
    <col min="2818" max="2818" width="37.7109375" style="11" hidden="1" customWidth="1"/>
    <col min="2819" max="2819" width="9.140625" style="11" hidden="1" customWidth="1"/>
    <col min="2820" max="2820" width="3.140625" style="11" hidden="1" customWidth="1"/>
    <col min="2821" max="3072" width="9.140625" style="11" hidden="1"/>
    <col min="3073" max="3073" width="5.7109375" style="11" hidden="1" customWidth="1"/>
    <col min="3074" max="3074" width="37.7109375" style="11" hidden="1" customWidth="1"/>
    <col min="3075" max="3075" width="9.140625" style="11" hidden="1" customWidth="1"/>
    <col min="3076" max="3076" width="3.140625" style="11" hidden="1" customWidth="1"/>
    <col min="3077" max="3328" width="9.140625" style="11" hidden="1" customWidth="1"/>
    <col min="3329" max="3329" width="5.7109375" style="11" hidden="1" customWidth="1"/>
    <col min="3330" max="3330" width="37.7109375" style="11" hidden="1" customWidth="1"/>
    <col min="3331" max="3331" width="9.140625" style="11" hidden="1" customWidth="1"/>
    <col min="3332" max="3332" width="3.140625" style="11" hidden="1" customWidth="1"/>
    <col min="3333" max="3584" width="9.140625" style="11" hidden="1" customWidth="1"/>
    <col min="3585" max="3585" width="5.7109375" style="11" hidden="1" customWidth="1"/>
    <col min="3586" max="3586" width="37.7109375" style="11" hidden="1" customWidth="1"/>
    <col min="3587" max="3587" width="9.140625" style="11" hidden="1" customWidth="1"/>
    <col min="3588" max="3588" width="3.140625" style="11" hidden="1" customWidth="1"/>
    <col min="3589" max="3840" width="9.140625" style="11" hidden="1" customWidth="1"/>
    <col min="3841" max="3841" width="5.7109375" style="11" hidden="1" customWidth="1"/>
    <col min="3842" max="3842" width="37.7109375" style="11" hidden="1" customWidth="1"/>
    <col min="3843" max="3843" width="9.140625" style="11" hidden="1" customWidth="1"/>
    <col min="3844" max="3844" width="3.140625" style="11" hidden="1" customWidth="1"/>
    <col min="3845" max="4096" width="9.140625" style="11" hidden="1"/>
    <col min="4097" max="4097" width="5.7109375" style="11" hidden="1" customWidth="1"/>
    <col min="4098" max="4098" width="37.7109375" style="11" hidden="1" customWidth="1"/>
    <col min="4099" max="4099" width="9.140625" style="11" hidden="1" customWidth="1"/>
    <col min="4100" max="4100" width="3.140625" style="11" hidden="1" customWidth="1"/>
    <col min="4101" max="4352" width="9.140625" style="11" hidden="1" customWidth="1"/>
    <col min="4353" max="4353" width="5.7109375" style="11" hidden="1" customWidth="1"/>
    <col min="4354" max="4354" width="37.7109375" style="11" hidden="1" customWidth="1"/>
    <col min="4355" max="4355" width="9.140625" style="11" hidden="1" customWidth="1"/>
    <col min="4356" max="4356" width="3.140625" style="11" hidden="1" customWidth="1"/>
    <col min="4357" max="4608" width="9.140625" style="11" hidden="1" customWidth="1"/>
    <col min="4609" max="4609" width="5.7109375" style="11" hidden="1" customWidth="1"/>
    <col min="4610" max="4610" width="37.7109375" style="11" hidden="1" customWidth="1"/>
    <col min="4611" max="4611" width="9.140625" style="11" hidden="1" customWidth="1"/>
    <col min="4612" max="4612" width="3.140625" style="11" hidden="1" customWidth="1"/>
    <col min="4613" max="4864" width="9.140625" style="11" hidden="1" customWidth="1"/>
    <col min="4865" max="4865" width="5.7109375" style="11" hidden="1" customWidth="1"/>
    <col min="4866" max="4866" width="37.7109375" style="11" hidden="1" customWidth="1"/>
    <col min="4867" max="4867" width="9.140625" style="11" hidden="1" customWidth="1"/>
    <col min="4868" max="4868" width="3.140625" style="11" hidden="1" customWidth="1"/>
    <col min="4869" max="5120" width="9.140625" style="11" hidden="1"/>
    <col min="5121" max="5121" width="5.7109375" style="11" hidden="1" customWidth="1"/>
    <col min="5122" max="5122" width="37.7109375" style="11" hidden="1" customWidth="1"/>
    <col min="5123" max="5123" width="9.140625" style="11" hidden="1" customWidth="1"/>
    <col min="5124" max="5124" width="3.140625" style="11" hidden="1" customWidth="1"/>
    <col min="5125" max="5376" width="9.140625" style="11" hidden="1" customWidth="1"/>
    <col min="5377" max="5377" width="5.7109375" style="11" hidden="1" customWidth="1"/>
    <col min="5378" max="5378" width="37.7109375" style="11" hidden="1" customWidth="1"/>
    <col min="5379" max="5379" width="9.140625" style="11" hidden="1" customWidth="1"/>
    <col min="5380" max="5380" width="3.140625" style="11" hidden="1" customWidth="1"/>
    <col min="5381" max="5632" width="9.140625" style="11" hidden="1" customWidth="1"/>
    <col min="5633" max="5633" width="5.7109375" style="11" hidden="1" customWidth="1"/>
    <col min="5634" max="5634" width="37.7109375" style="11" hidden="1" customWidth="1"/>
    <col min="5635" max="5635" width="9.140625" style="11" hidden="1" customWidth="1"/>
    <col min="5636" max="5636" width="3.140625" style="11" hidden="1" customWidth="1"/>
    <col min="5637" max="5888" width="9.140625" style="11" hidden="1" customWidth="1"/>
    <col min="5889" max="5889" width="5.7109375" style="11" hidden="1" customWidth="1"/>
    <col min="5890" max="5890" width="37.7109375" style="11" hidden="1" customWidth="1"/>
    <col min="5891" max="5891" width="9.140625" style="11" hidden="1" customWidth="1"/>
    <col min="5892" max="5892" width="3.140625" style="11" hidden="1" customWidth="1"/>
    <col min="5893" max="6144" width="9.140625" style="11" hidden="1"/>
    <col min="6145" max="6145" width="5.7109375" style="11" hidden="1" customWidth="1"/>
    <col min="6146" max="6146" width="37.7109375" style="11" hidden="1" customWidth="1"/>
    <col min="6147" max="6147" width="9.140625" style="11" hidden="1" customWidth="1"/>
    <col min="6148" max="6148" width="3.140625" style="11" hidden="1" customWidth="1"/>
    <col min="6149" max="6400" width="9.140625" style="11" hidden="1" customWidth="1"/>
    <col min="6401" max="6401" width="5.7109375" style="11" hidden="1" customWidth="1"/>
    <col min="6402" max="6402" width="37.7109375" style="11" hidden="1" customWidth="1"/>
    <col min="6403" max="6403" width="9.140625" style="11" hidden="1" customWidth="1"/>
    <col min="6404" max="6404" width="3.140625" style="11" hidden="1" customWidth="1"/>
    <col min="6405" max="6656" width="9.140625" style="11" hidden="1" customWidth="1"/>
    <col min="6657" max="6657" width="5.7109375" style="11" hidden="1" customWidth="1"/>
    <col min="6658" max="6658" width="37.7109375" style="11" hidden="1" customWidth="1"/>
    <col min="6659" max="6659" width="9.140625" style="11" hidden="1" customWidth="1"/>
    <col min="6660" max="6660" width="3.140625" style="11" hidden="1" customWidth="1"/>
    <col min="6661" max="6912" width="9.140625" style="11" hidden="1" customWidth="1"/>
    <col min="6913" max="6913" width="5.7109375" style="11" hidden="1" customWidth="1"/>
    <col min="6914" max="6914" width="37.7109375" style="11" hidden="1" customWidth="1"/>
    <col min="6915" max="6915" width="9.140625" style="11" hidden="1" customWidth="1"/>
    <col min="6916" max="6916" width="3.140625" style="11" hidden="1" customWidth="1"/>
    <col min="6917" max="7168" width="9.140625" style="11" hidden="1"/>
    <col min="7169" max="7169" width="5.7109375" style="11" hidden="1" customWidth="1"/>
    <col min="7170" max="7170" width="37.7109375" style="11" hidden="1" customWidth="1"/>
    <col min="7171" max="7171" width="9.140625" style="11" hidden="1" customWidth="1"/>
    <col min="7172" max="7172" width="3.140625" style="11" hidden="1" customWidth="1"/>
    <col min="7173" max="7424" width="9.140625" style="11" hidden="1" customWidth="1"/>
    <col min="7425" max="7425" width="5.7109375" style="11" hidden="1" customWidth="1"/>
    <col min="7426" max="7426" width="37.7109375" style="11" hidden="1" customWidth="1"/>
    <col min="7427" max="7427" width="9.140625" style="11" hidden="1" customWidth="1"/>
    <col min="7428" max="7428" width="3.140625" style="11" hidden="1" customWidth="1"/>
    <col min="7429" max="7680" width="9.140625" style="11" hidden="1" customWidth="1"/>
    <col min="7681" max="7681" width="5.7109375" style="11" hidden="1" customWidth="1"/>
    <col min="7682" max="7682" width="37.7109375" style="11" hidden="1" customWidth="1"/>
    <col min="7683" max="7683" width="9.140625" style="11" hidden="1" customWidth="1"/>
    <col min="7684" max="7684" width="3.140625" style="11" hidden="1" customWidth="1"/>
    <col min="7685" max="7936" width="9.140625" style="11" hidden="1" customWidth="1"/>
    <col min="7937" max="7937" width="5.7109375" style="11" hidden="1" customWidth="1"/>
    <col min="7938" max="7938" width="37.7109375" style="11" hidden="1" customWidth="1"/>
    <col min="7939" max="7939" width="9.140625" style="11" hidden="1" customWidth="1"/>
    <col min="7940" max="7940" width="3.140625" style="11" hidden="1" customWidth="1"/>
    <col min="7941" max="8192" width="9.140625" style="11" hidden="1"/>
    <col min="8193" max="8193" width="5.7109375" style="11" hidden="1" customWidth="1"/>
    <col min="8194" max="8194" width="37.7109375" style="11" hidden="1" customWidth="1"/>
    <col min="8195" max="8195" width="9.140625" style="11" hidden="1" customWidth="1"/>
    <col min="8196" max="8196" width="3.140625" style="11" hidden="1" customWidth="1"/>
    <col min="8197" max="8448" width="9.140625" style="11" hidden="1" customWidth="1"/>
    <col min="8449" max="8449" width="5.7109375" style="11" hidden="1" customWidth="1"/>
    <col min="8450" max="8450" width="37.7109375" style="11" hidden="1" customWidth="1"/>
    <col min="8451" max="8451" width="9.140625" style="11" hidden="1" customWidth="1"/>
    <col min="8452" max="8452" width="3.140625" style="11" hidden="1" customWidth="1"/>
    <col min="8453" max="8704" width="9.140625" style="11" hidden="1" customWidth="1"/>
    <col min="8705" max="8705" width="5.7109375" style="11" hidden="1" customWidth="1"/>
    <col min="8706" max="8706" width="37.7109375" style="11" hidden="1" customWidth="1"/>
    <col min="8707" max="8707" width="9.140625" style="11" hidden="1" customWidth="1"/>
    <col min="8708" max="8708" width="3.140625" style="11" hidden="1" customWidth="1"/>
    <col min="8709" max="8960" width="9.140625" style="11" hidden="1" customWidth="1"/>
    <col min="8961" max="8961" width="5.7109375" style="11" hidden="1" customWidth="1"/>
    <col min="8962" max="8962" width="37.7109375" style="11" hidden="1" customWidth="1"/>
    <col min="8963" max="8963" width="9.140625" style="11" hidden="1" customWidth="1"/>
    <col min="8964" max="8964" width="3.140625" style="11" hidden="1" customWidth="1"/>
    <col min="8965" max="9216" width="9.140625" style="11" hidden="1"/>
    <col min="9217" max="9217" width="5.7109375" style="11" hidden="1" customWidth="1"/>
    <col min="9218" max="9218" width="37.7109375" style="11" hidden="1" customWidth="1"/>
    <col min="9219" max="9219" width="9.140625" style="11" hidden="1" customWidth="1"/>
    <col min="9220" max="9220" width="3.140625" style="11" hidden="1" customWidth="1"/>
    <col min="9221" max="9472" width="9.140625" style="11" hidden="1" customWidth="1"/>
    <col min="9473" max="9473" width="5.7109375" style="11" hidden="1" customWidth="1"/>
    <col min="9474" max="9474" width="37.7109375" style="11" hidden="1" customWidth="1"/>
    <col min="9475" max="9475" width="9.140625" style="11" hidden="1" customWidth="1"/>
    <col min="9476" max="9476" width="3.140625" style="11" hidden="1" customWidth="1"/>
    <col min="9477" max="9728" width="9.140625" style="11" hidden="1" customWidth="1"/>
    <col min="9729" max="9729" width="5.7109375" style="11" hidden="1" customWidth="1"/>
    <col min="9730" max="9730" width="37.7109375" style="11" hidden="1" customWidth="1"/>
    <col min="9731" max="9731" width="9.140625" style="11" hidden="1" customWidth="1"/>
    <col min="9732" max="9732" width="3.140625" style="11" hidden="1" customWidth="1"/>
    <col min="9733" max="9984" width="9.140625" style="11" hidden="1" customWidth="1"/>
    <col min="9985" max="9985" width="5.7109375" style="11" hidden="1" customWidth="1"/>
    <col min="9986" max="9986" width="37.7109375" style="11" hidden="1" customWidth="1"/>
    <col min="9987" max="9987" width="9.140625" style="11" hidden="1" customWidth="1"/>
    <col min="9988" max="9988" width="3.140625" style="11" hidden="1" customWidth="1"/>
    <col min="9989" max="10240" width="9.140625" style="11" hidden="1"/>
    <col min="10241" max="10241" width="5.7109375" style="11" hidden="1" customWidth="1"/>
    <col min="10242" max="10242" width="37.7109375" style="11" hidden="1" customWidth="1"/>
    <col min="10243" max="10243" width="9.140625" style="11" hidden="1" customWidth="1"/>
    <col min="10244" max="10244" width="3.140625" style="11" hidden="1" customWidth="1"/>
    <col min="10245" max="10496" width="9.140625" style="11" hidden="1" customWidth="1"/>
    <col min="10497" max="10497" width="5.7109375" style="11" hidden="1" customWidth="1"/>
    <col min="10498" max="10498" width="37.7109375" style="11" hidden="1" customWidth="1"/>
    <col min="10499" max="10499" width="9.140625" style="11" hidden="1" customWidth="1"/>
    <col min="10500" max="10500" width="3.140625" style="11" hidden="1" customWidth="1"/>
    <col min="10501" max="10752" width="9.140625" style="11" hidden="1" customWidth="1"/>
    <col min="10753" max="10753" width="5.7109375" style="11" hidden="1" customWidth="1"/>
    <col min="10754" max="10754" width="37.7109375" style="11" hidden="1" customWidth="1"/>
    <col min="10755" max="10755" width="9.140625" style="11" hidden="1" customWidth="1"/>
    <col min="10756" max="10756" width="3.140625" style="11" hidden="1" customWidth="1"/>
    <col min="10757" max="11008" width="9.140625" style="11" hidden="1" customWidth="1"/>
    <col min="11009" max="11009" width="5.7109375" style="11" hidden="1" customWidth="1"/>
    <col min="11010" max="11010" width="37.7109375" style="11" hidden="1" customWidth="1"/>
    <col min="11011" max="11011" width="9.140625" style="11" hidden="1" customWidth="1"/>
    <col min="11012" max="11012" width="3.140625" style="11" hidden="1" customWidth="1"/>
    <col min="11013" max="11264" width="9.140625" style="11" hidden="1"/>
    <col min="11265" max="11265" width="5.7109375" style="11" hidden="1" customWidth="1"/>
    <col min="11266" max="11266" width="37.7109375" style="11" hidden="1" customWidth="1"/>
    <col min="11267" max="11267" width="9.140625" style="11" hidden="1" customWidth="1"/>
    <col min="11268" max="11268" width="3.140625" style="11" hidden="1" customWidth="1"/>
    <col min="11269" max="11520" width="9.140625" style="11" hidden="1" customWidth="1"/>
    <col min="11521" max="11521" width="5.7109375" style="11" hidden="1" customWidth="1"/>
    <col min="11522" max="11522" width="37.7109375" style="11" hidden="1" customWidth="1"/>
    <col min="11523" max="11523" width="9.140625" style="11" hidden="1" customWidth="1"/>
    <col min="11524" max="11524" width="3.140625" style="11" hidden="1" customWidth="1"/>
    <col min="11525" max="11776" width="9.140625" style="11" hidden="1" customWidth="1"/>
    <col min="11777" max="11777" width="5.7109375" style="11" hidden="1" customWidth="1"/>
    <col min="11778" max="11778" width="37.7109375" style="11" hidden="1" customWidth="1"/>
    <col min="11779" max="11779" width="9.140625" style="11" hidden="1" customWidth="1"/>
    <col min="11780" max="11780" width="3.140625" style="11" hidden="1" customWidth="1"/>
    <col min="11781" max="12032" width="9.140625" style="11" hidden="1" customWidth="1"/>
    <col min="12033" max="12033" width="5.7109375" style="11" hidden="1" customWidth="1"/>
    <col min="12034" max="12034" width="37.7109375" style="11" hidden="1" customWidth="1"/>
    <col min="12035" max="12035" width="9.140625" style="11" hidden="1" customWidth="1"/>
    <col min="12036" max="12036" width="3.140625" style="11" hidden="1" customWidth="1"/>
    <col min="12037" max="12288" width="9.140625" style="11" hidden="1"/>
    <col min="12289" max="12289" width="5.7109375" style="11" hidden="1" customWidth="1"/>
    <col min="12290" max="12290" width="37.7109375" style="11" hidden="1" customWidth="1"/>
    <col min="12291" max="12291" width="9.140625" style="11" hidden="1" customWidth="1"/>
    <col min="12292" max="12292" width="3.140625" style="11" hidden="1" customWidth="1"/>
    <col min="12293" max="12544" width="9.140625" style="11" hidden="1" customWidth="1"/>
    <col min="12545" max="12545" width="5.7109375" style="11" hidden="1" customWidth="1"/>
    <col min="12546" max="12546" width="37.7109375" style="11" hidden="1" customWidth="1"/>
    <col min="12547" max="12547" width="9.140625" style="11" hidden="1" customWidth="1"/>
    <col min="12548" max="12548" width="3.140625" style="11" hidden="1" customWidth="1"/>
    <col min="12549" max="12800" width="9.140625" style="11" hidden="1" customWidth="1"/>
    <col min="12801" max="12801" width="5.7109375" style="11" hidden="1" customWidth="1"/>
    <col min="12802" max="12802" width="37.7109375" style="11" hidden="1" customWidth="1"/>
    <col min="12803" max="12803" width="9.140625" style="11" hidden="1" customWidth="1"/>
    <col min="12804" max="12804" width="3.140625" style="11" hidden="1" customWidth="1"/>
    <col min="12805" max="13056" width="9.140625" style="11" hidden="1" customWidth="1"/>
    <col min="13057" max="13057" width="5.7109375" style="11" hidden="1" customWidth="1"/>
    <col min="13058" max="13058" width="37.7109375" style="11" hidden="1" customWidth="1"/>
    <col min="13059" max="13059" width="9.140625" style="11" hidden="1" customWidth="1"/>
    <col min="13060" max="13060" width="3.140625" style="11" hidden="1" customWidth="1"/>
    <col min="13061" max="13312" width="9.140625" style="11" hidden="1"/>
    <col min="13313" max="13313" width="5.7109375" style="11" hidden="1" customWidth="1"/>
    <col min="13314" max="13314" width="37.7109375" style="11" hidden="1" customWidth="1"/>
    <col min="13315" max="13315" width="9.140625" style="11" hidden="1" customWidth="1"/>
    <col min="13316" max="13316" width="3.140625" style="11" hidden="1" customWidth="1"/>
    <col min="13317" max="13568" width="9.140625" style="11" hidden="1" customWidth="1"/>
    <col min="13569" max="13569" width="5.7109375" style="11" hidden="1" customWidth="1"/>
    <col min="13570" max="13570" width="37.7109375" style="11" hidden="1" customWidth="1"/>
    <col min="13571" max="13571" width="9.140625" style="11" hidden="1" customWidth="1"/>
    <col min="13572" max="13572" width="3.140625" style="11" hidden="1" customWidth="1"/>
    <col min="13573" max="13824" width="9.140625" style="11" hidden="1" customWidth="1"/>
    <col min="13825" max="13825" width="5.7109375" style="11" hidden="1" customWidth="1"/>
    <col min="13826" max="13826" width="37.7109375" style="11" hidden="1" customWidth="1"/>
    <col min="13827" max="13827" width="9.140625" style="11" hidden="1" customWidth="1"/>
    <col min="13828" max="13828" width="3.140625" style="11" hidden="1" customWidth="1"/>
    <col min="13829" max="14080" width="9.140625" style="11" hidden="1" customWidth="1"/>
    <col min="14081" max="14081" width="5.7109375" style="11" hidden="1" customWidth="1"/>
    <col min="14082" max="14082" width="37.7109375" style="11" hidden="1" customWidth="1"/>
    <col min="14083" max="14083" width="9.140625" style="11" hidden="1" customWidth="1"/>
    <col min="14084" max="14084" width="3.140625" style="11" hidden="1" customWidth="1"/>
    <col min="14085" max="14336" width="9.140625" style="11" hidden="1"/>
    <col min="14337" max="14337" width="5.7109375" style="11" hidden="1" customWidth="1"/>
    <col min="14338" max="14338" width="37.7109375" style="11" hidden="1" customWidth="1"/>
    <col min="14339" max="14339" width="9.140625" style="11" hidden="1" customWidth="1"/>
    <col min="14340" max="14340" width="3.140625" style="11" hidden="1" customWidth="1"/>
    <col min="14341" max="14592" width="9.140625" style="11" hidden="1" customWidth="1"/>
    <col min="14593" max="14593" width="5.7109375" style="11" hidden="1" customWidth="1"/>
    <col min="14594" max="14594" width="37.7109375" style="11" hidden="1" customWidth="1"/>
    <col min="14595" max="14595" width="9.140625" style="11" hidden="1" customWidth="1"/>
    <col min="14596" max="14596" width="3.140625" style="11" hidden="1" customWidth="1"/>
    <col min="14597" max="14848" width="9.140625" style="11" hidden="1" customWidth="1"/>
    <col min="14849" max="14849" width="5.7109375" style="11" hidden="1" customWidth="1"/>
    <col min="14850" max="14850" width="37.7109375" style="11" hidden="1" customWidth="1"/>
    <col min="14851" max="14851" width="9.140625" style="11" hidden="1" customWidth="1"/>
    <col min="14852" max="14852" width="3.140625" style="11" hidden="1" customWidth="1"/>
    <col min="14853" max="15104" width="9.140625" style="11" hidden="1" customWidth="1"/>
    <col min="15105" max="15105" width="5.7109375" style="11" hidden="1" customWidth="1"/>
    <col min="15106" max="15106" width="37.7109375" style="11" hidden="1" customWidth="1"/>
    <col min="15107" max="15107" width="9.140625" style="11" hidden="1" customWidth="1"/>
    <col min="15108" max="15108" width="3.140625" style="11" hidden="1" customWidth="1"/>
    <col min="15109" max="15360" width="9.140625" style="11" hidden="1"/>
    <col min="15361" max="15361" width="5.7109375" style="11" hidden="1" customWidth="1"/>
    <col min="15362" max="15362" width="37.7109375" style="11" hidden="1" customWidth="1"/>
    <col min="15363" max="15363" width="9.140625" style="11" hidden="1" customWidth="1"/>
    <col min="15364" max="15364" width="3.140625" style="11" hidden="1" customWidth="1"/>
    <col min="15365" max="15616" width="9.140625" style="11" hidden="1" customWidth="1"/>
    <col min="15617" max="15617" width="5.7109375" style="11" hidden="1" customWidth="1"/>
    <col min="15618" max="15618" width="37.7109375" style="11" hidden="1" customWidth="1"/>
    <col min="15619" max="15619" width="9.140625" style="11" hidden="1" customWidth="1"/>
    <col min="15620" max="15620" width="3.140625" style="11" hidden="1" customWidth="1"/>
    <col min="15621" max="15872" width="9.140625" style="11" hidden="1" customWidth="1"/>
    <col min="15873" max="15873" width="5.7109375" style="11" hidden="1" customWidth="1"/>
    <col min="15874" max="15874" width="37.7109375" style="11" hidden="1" customWidth="1"/>
    <col min="15875" max="15875" width="9.140625" style="11" hidden="1" customWidth="1"/>
    <col min="15876" max="15876" width="3.140625" style="11" hidden="1" customWidth="1"/>
    <col min="15877" max="16128" width="9.140625" style="11" hidden="1" customWidth="1"/>
    <col min="16129" max="16129" width="5.7109375" style="11" hidden="1" customWidth="1"/>
    <col min="16130" max="16130" width="37.7109375" style="11" hidden="1" customWidth="1"/>
    <col min="16131" max="16131" width="9.140625" style="11" hidden="1" customWidth="1"/>
    <col min="16132" max="16132" width="3.140625" style="11" hidden="1" customWidth="1"/>
    <col min="16133" max="16384" width="9.140625" style="11" hidden="1"/>
  </cols>
  <sheetData>
    <row r="1" spans="1:10" x14ac:dyDescent="0.25">
      <c r="A1" s="94" t="s">
        <v>581</v>
      </c>
      <c r="B1" s="94"/>
    </row>
    <row r="2" spans="1:10" ht="22.5" customHeight="1" x14ac:dyDescent="0.35">
      <c r="A2" s="109"/>
      <c r="B2" s="109"/>
      <c r="D2" s="27"/>
      <c r="E2" s="28"/>
      <c r="F2" s="28"/>
      <c r="G2" s="28"/>
      <c r="H2" s="29"/>
      <c r="I2" s="29"/>
    </row>
    <row r="3" spans="1:10" ht="42.75" customHeight="1" x14ac:dyDescent="0.25">
      <c r="A3" s="110" t="s">
        <v>974</v>
      </c>
      <c r="B3" s="111"/>
      <c r="C3" s="111"/>
    </row>
    <row r="4" spans="1:10" ht="25.5" x14ac:dyDescent="0.25">
      <c r="A4" s="15"/>
      <c r="B4" s="2" t="s">
        <v>965</v>
      </c>
      <c r="C4" s="2" t="s">
        <v>975</v>
      </c>
    </row>
    <row r="5" spans="1:10" x14ac:dyDescent="0.25">
      <c r="A5" s="15" t="s">
        <v>5</v>
      </c>
      <c r="B5" s="2" t="s">
        <v>966</v>
      </c>
      <c r="C5" s="45">
        <v>14</v>
      </c>
    </row>
    <row r="6" spans="1:10" x14ac:dyDescent="0.25">
      <c r="A6" s="15" t="s">
        <v>6</v>
      </c>
      <c r="B6" s="2" t="s">
        <v>967</v>
      </c>
      <c r="C6" s="45">
        <v>1</v>
      </c>
    </row>
    <row r="7" spans="1:10" x14ac:dyDescent="0.25">
      <c r="A7" s="15" t="s">
        <v>7</v>
      </c>
      <c r="B7" s="2" t="s">
        <v>968</v>
      </c>
      <c r="C7" s="45">
        <v>0</v>
      </c>
      <c r="D7" s="30"/>
      <c r="E7" s="31"/>
      <c r="F7" s="31"/>
    </row>
    <row r="8" spans="1:10" s="34" customFormat="1" x14ac:dyDescent="0.25">
      <c r="A8" s="15" t="s">
        <v>8</v>
      </c>
      <c r="B8" s="2" t="s">
        <v>969</v>
      </c>
      <c r="C8" s="45">
        <v>1</v>
      </c>
      <c r="D8" s="32"/>
      <c r="E8" s="33"/>
      <c r="F8" s="33"/>
      <c r="G8" s="33"/>
      <c r="H8" s="33"/>
      <c r="I8" s="33"/>
      <c r="J8" s="33"/>
    </row>
    <row r="9" spans="1:10" x14ac:dyDescent="0.25">
      <c r="A9" s="15" t="s">
        <v>9</v>
      </c>
      <c r="B9" s="2" t="s">
        <v>970</v>
      </c>
      <c r="C9" s="45">
        <v>0</v>
      </c>
      <c r="D9" s="35"/>
      <c r="E9" s="36"/>
      <c r="F9" s="36"/>
      <c r="G9" s="36"/>
      <c r="H9" s="36"/>
      <c r="I9" s="36"/>
      <c r="J9" s="36"/>
    </row>
    <row r="10" spans="1:10" x14ac:dyDescent="0.25">
      <c r="A10" s="15" t="s">
        <v>10</v>
      </c>
      <c r="B10" s="2" t="s">
        <v>971</v>
      </c>
      <c r="C10" s="45">
        <v>0</v>
      </c>
      <c r="D10" s="35"/>
      <c r="E10" s="36"/>
      <c r="F10" s="36"/>
      <c r="G10" s="36"/>
      <c r="H10" s="36"/>
      <c r="I10" s="36"/>
      <c r="J10" s="36"/>
    </row>
    <row r="11" spans="1:10" x14ac:dyDescent="0.25">
      <c r="A11" s="15" t="s">
        <v>11</v>
      </c>
      <c r="B11" s="2" t="s">
        <v>972</v>
      </c>
      <c r="C11" s="45">
        <v>1</v>
      </c>
      <c r="D11" s="35"/>
      <c r="E11" s="36"/>
      <c r="F11" s="36"/>
      <c r="G11" s="36"/>
      <c r="H11" s="36"/>
      <c r="I11" s="36"/>
      <c r="J11" s="36"/>
    </row>
    <row r="12" spans="1:10" x14ac:dyDescent="0.25">
      <c r="A12" s="15" t="s">
        <v>12</v>
      </c>
      <c r="B12" s="2" t="s">
        <v>973</v>
      </c>
      <c r="C12" s="45">
        <v>0</v>
      </c>
      <c r="D12" s="35"/>
      <c r="E12" s="36"/>
      <c r="F12" s="36"/>
      <c r="G12" s="36"/>
      <c r="H12" s="36"/>
      <c r="I12" s="36"/>
      <c r="J12" s="36"/>
    </row>
    <row r="13" spans="1:10" x14ac:dyDescent="0.25">
      <c r="A13" s="15" t="s">
        <v>13</v>
      </c>
      <c r="B13" s="2">
        <v>500</v>
      </c>
      <c r="C13" s="45">
        <v>1</v>
      </c>
      <c r="D13" s="35"/>
      <c r="E13" s="36"/>
      <c r="F13" s="36"/>
      <c r="G13" s="36"/>
      <c r="H13" s="36"/>
      <c r="I13" s="36"/>
      <c r="J13" s="36"/>
    </row>
    <row r="14" spans="1:10" x14ac:dyDescent="0.25">
      <c r="A14" s="5" t="s">
        <v>641</v>
      </c>
      <c r="B14" s="15"/>
      <c r="C14" s="45">
        <v>18</v>
      </c>
      <c r="D14" s="35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5"/>
      <c r="E15" s="36"/>
      <c r="F15" s="36"/>
      <c r="G15" s="36"/>
      <c r="H15" s="36"/>
      <c r="I15" s="36"/>
      <c r="J15" s="36"/>
    </row>
    <row r="16" spans="1:10" hidden="1" x14ac:dyDescent="0.25">
      <c r="A16" s="36"/>
    </row>
  </sheetData>
  <sheetProtection algorithmName="SHA-512" hashValue="jXDjAV+1dQm4xdy9KT8r7wY9r0xrCLdiY0LranQQyyC4qJMjRwRvEcDwDaE4keUKYrARh4Tmp7WtYQksz0wK8g==" saltValue="Jii0qWEjZXpipBeCOi87vg==" spinCount="100000" sheet="1" objects="1" scenarios="1"/>
  <mergeCells count="3">
    <mergeCell ref="A1:B1"/>
    <mergeCell ref="A2:B2"/>
    <mergeCell ref="A3:C3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13.8554687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>
      <c r="C3" s="112" t="s">
        <v>976</v>
      </c>
      <c r="D3" s="113" t="s">
        <v>558</v>
      </c>
      <c r="E3" s="113"/>
    </row>
    <row r="4" spans="1:5" x14ac:dyDescent="0.25">
      <c r="C4" s="112"/>
      <c r="D4" s="113"/>
      <c r="E4" s="113"/>
    </row>
    <row r="5" spans="1:5" x14ac:dyDescent="0.25">
      <c r="C5" s="38" t="s">
        <v>977</v>
      </c>
      <c r="D5" s="114">
        <f>INDEX(LivData,MATCH($D$3,LivNavn,0),MATCH("regnr",LivVar,0))</f>
        <v>63010</v>
      </c>
      <c r="E5" s="114"/>
    </row>
    <row r="6" spans="1:5" x14ac:dyDescent="0.25"/>
    <row r="7" spans="1:5" ht="30" customHeight="1" x14ac:dyDescent="0.25">
      <c r="C7" s="90" t="s">
        <v>978</v>
      </c>
      <c r="D7" s="91"/>
      <c r="E7" s="92"/>
    </row>
    <row r="8" spans="1:5" ht="15" customHeight="1" x14ac:dyDescent="0.25">
      <c r="C8" s="93" t="s">
        <v>187</v>
      </c>
      <c r="D8" s="93"/>
      <c r="E8" s="93"/>
    </row>
    <row r="9" spans="1:5" ht="31.5" customHeight="1" x14ac:dyDescent="0.25">
      <c r="A9" s="7" t="s">
        <v>245</v>
      </c>
      <c r="B9" s="12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s="11" t="str">
        <f>"Res_"&amp;A10&amp;"_"&amp;$B$9</f>
        <v>Res_BM_BeY</v>
      </c>
      <c r="C10" s="1" t="s">
        <v>5</v>
      </c>
      <c r="D10" s="1" t="s">
        <v>0</v>
      </c>
      <c r="E10" s="13">
        <f t="shared" ref="E10:E44" si="0">INDEX(LivData,MATCH($D$3,LivNavn,0),MATCH($B10,LivVar,0))</f>
        <v>11559027</v>
      </c>
    </row>
    <row r="11" spans="1:5" x14ac:dyDescent="0.25">
      <c r="A11" s="8" t="s">
        <v>314</v>
      </c>
      <c r="B11" s="11" t="str">
        <f t="shared" ref="B11:B44" si="1">"Res_"&amp;A11&amp;"_"&amp;$B$9</f>
        <v>Res_AFp_BeY</v>
      </c>
      <c r="C11" s="1" t="s">
        <v>6</v>
      </c>
      <c r="D11" s="1" t="s">
        <v>86</v>
      </c>
      <c r="E11" s="13">
        <f t="shared" si="0"/>
        <v>-81</v>
      </c>
    </row>
    <row r="12" spans="1:5" x14ac:dyDescent="0.25">
      <c r="A12" s="8" t="s">
        <v>246</v>
      </c>
      <c r="B12" s="11" t="str">
        <f t="shared" si="1"/>
        <v>Res_PMTot_BeY</v>
      </c>
      <c r="C12" s="4" t="s">
        <v>7</v>
      </c>
      <c r="D12" s="4" t="s">
        <v>1</v>
      </c>
      <c r="E12" s="13">
        <f t="shared" si="0"/>
        <v>11558946</v>
      </c>
    </row>
    <row r="13" spans="1:5" x14ac:dyDescent="0.25">
      <c r="A13" s="8" t="s">
        <v>280</v>
      </c>
      <c r="B13" s="11" t="str">
        <f t="shared" si="1"/>
        <v>Res_IndT_BeY</v>
      </c>
      <c r="C13" s="1" t="s">
        <v>8</v>
      </c>
      <c r="D13" s="1" t="s">
        <v>2</v>
      </c>
      <c r="E13" s="13">
        <f t="shared" si="0"/>
        <v>5146176</v>
      </c>
    </row>
    <row r="14" spans="1:5" x14ac:dyDescent="0.25">
      <c r="A14" s="8" t="s">
        <v>281</v>
      </c>
      <c r="B14" s="11" t="str">
        <f t="shared" si="1"/>
        <v>Res_IndA_BeY</v>
      </c>
      <c r="C14" s="1" t="s">
        <v>9</v>
      </c>
      <c r="D14" s="1" t="s">
        <v>3</v>
      </c>
      <c r="E14" s="13">
        <f t="shared" si="0"/>
        <v>211786</v>
      </c>
    </row>
    <row r="15" spans="1:5" x14ac:dyDescent="0.25">
      <c r="A15" s="8" t="s">
        <v>282</v>
      </c>
      <c r="B15" s="11" t="str">
        <f t="shared" si="1"/>
        <v>Res_IndE_BeY</v>
      </c>
      <c r="C15" s="1" t="s">
        <v>10</v>
      </c>
      <c r="D15" s="1" t="s">
        <v>4</v>
      </c>
      <c r="E15" s="13">
        <f t="shared" si="0"/>
        <v>1998</v>
      </c>
    </row>
    <row r="16" spans="1:5" x14ac:dyDescent="0.25">
      <c r="A16" s="8" t="s">
        <v>315</v>
      </c>
      <c r="B16" s="11" t="str">
        <f t="shared" si="1"/>
        <v>Res_RiU_BeY</v>
      </c>
      <c r="C16" s="1" t="s">
        <v>11</v>
      </c>
      <c r="D16" s="1" t="s">
        <v>46</v>
      </c>
      <c r="E16" s="13">
        <f t="shared" si="0"/>
        <v>1176165</v>
      </c>
    </row>
    <row r="17" spans="1:5" x14ac:dyDescent="0.25">
      <c r="A17" s="8" t="s">
        <v>283</v>
      </c>
      <c r="B17" s="11" t="str">
        <f t="shared" si="1"/>
        <v>Res_Kurs_BeY</v>
      </c>
      <c r="C17" s="1" t="s">
        <v>12</v>
      </c>
      <c r="D17" s="1" t="s">
        <v>47</v>
      </c>
      <c r="E17" s="13">
        <f t="shared" si="0"/>
        <v>4815309</v>
      </c>
    </row>
    <row r="18" spans="1:5" x14ac:dyDescent="0.25">
      <c r="A18" s="8" t="s">
        <v>316</v>
      </c>
      <c r="B18" s="11" t="str">
        <f t="shared" si="1"/>
        <v>Res_Rug_BeY</v>
      </c>
      <c r="C18" s="1" t="s">
        <v>13</v>
      </c>
      <c r="D18" s="1" t="s">
        <v>48</v>
      </c>
      <c r="E18" s="13">
        <f t="shared" si="0"/>
        <v>-2107</v>
      </c>
    </row>
    <row r="19" spans="1:5" x14ac:dyDescent="0.25">
      <c r="A19" s="8" t="s">
        <v>284</v>
      </c>
      <c r="B19" s="11" t="str">
        <f t="shared" si="1"/>
        <v>Res_AdmV_BeY</v>
      </c>
      <c r="C19" s="1" t="s">
        <v>14</v>
      </c>
      <c r="D19" s="1" t="s">
        <v>49</v>
      </c>
      <c r="E19" s="13">
        <f t="shared" si="0"/>
        <v>-382594</v>
      </c>
    </row>
    <row r="20" spans="1:5" ht="15.75" customHeight="1" x14ac:dyDescent="0.25">
      <c r="A20" s="8" t="s">
        <v>381</v>
      </c>
      <c r="B20" s="11" t="str">
        <f t="shared" si="1"/>
        <v>Res_iaTot_BeY</v>
      </c>
      <c r="C20" s="4" t="s">
        <v>15</v>
      </c>
      <c r="D20" s="4" t="s">
        <v>50</v>
      </c>
      <c r="E20" s="13">
        <f t="shared" si="0"/>
        <v>10966733</v>
      </c>
    </row>
    <row r="21" spans="1:5" x14ac:dyDescent="0.25">
      <c r="A21" s="8" t="s">
        <v>285</v>
      </c>
      <c r="B21" s="11" t="str">
        <f t="shared" si="1"/>
        <v>Res_Pas_BeY</v>
      </c>
      <c r="C21" s="1" t="s">
        <v>16</v>
      </c>
      <c r="D21" s="1" t="s">
        <v>51</v>
      </c>
      <c r="E21" s="13">
        <f t="shared" si="0"/>
        <v>-1667658</v>
      </c>
    </row>
    <row r="22" spans="1:5" x14ac:dyDescent="0.25">
      <c r="A22" s="8" t="s">
        <v>317</v>
      </c>
      <c r="B22" s="11" t="str">
        <f t="shared" si="1"/>
        <v>Res_UbY_BeY</v>
      </c>
      <c r="C22" s="1" t="s">
        <v>17</v>
      </c>
      <c r="D22" s="1" t="s">
        <v>52</v>
      </c>
      <c r="E22" s="13">
        <f t="shared" si="0"/>
        <v>-7011200</v>
      </c>
    </row>
    <row r="23" spans="1:5" x14ac:dyDescent="0.25">
      <c r="A23" s="8" t="s">
        <v>318</v>
      </c>
      <c r="B23" s="11" t="str">
        <f t="shared" si="1"/>
        <v>Res_MGd_BeY</v>
      </c>
      <c r="C23" s="1" t="s">
        <v>18</v>
      </c>
      <c r="D23" s="1" t="s">
        <v>53</v>
      </c>
      <c r="E23" s="13">
        <f t="shared" si="0"/>
        <v>17782</v>
      </c>
    </row>
    <row r="24" spans="1:5" x14ac:dyDescent="0.25">
      <c r="A24" s="8" t="s">
        <v>286</v>
      </c>
      <c r="B24" s="11" t="str">
        <f t="shared" si="1"/>
        <v>Res_YTot_BeY</v>
      </c>
      <c r="C24" s="4" t="s">
        <v>19</v>
      </c>
      <c r="D24" s="4" t="s">
        <v>189</v>
      </c>
      <c r="E24" s="13">
        <f t="shared" si="0"/>
        <v>-6993418</v>
      </c>
    </row>
    <row r="25" spans="1:5" x14ac:dyDescent="0.25">
      <c r="A25" s="8" t="s">
        <v>287</v>
      </c>
      <c r="B25" s="11" t="str">
        <f t="shared" si="1"/>
        <v>Res_LP_BeY</v>
      </c>
      <c r="C25" s="1" t="s">
        <v>20</v>
      </c>
      <c r="D25" s="1" t="s">
        <v>243</v>
      </c>
      <c r="E25" s="13">
        <f t="shared" si="0"/>
        <v>-13449262</v>
      </c>
    </row>
    <row r="26" spans="1:5" x14ac:dyDescent="0.25">
      <c r="A26" s="8" t="s">
        <v>288</v>
      </c>
      <c r="B26" s="11" t="str">
        <f t="shared" si="1"/>
        <v>Res_GLP_BeY</v>
      </c>
      <c r="C26" s="1" t="s">
        <v>21</v>
      </c>
      <c r="D26" s="1" t="s">
        <v>56</v>
      </c>
      <c r="E26" s="13">
        <f t="shared" si="0"/>
        <v>-4908</v>
      </c>
    </row>
    <row r="27" spans="1:5" x14ac:dyDescent="0.25">
      <c r="A27" s="8" t="s">
        <v>289</v>
      </c>
      <c r="B27" s="11" t="str">
        <f t="shared" si="1"/>
        <v>Res_LPTot_BeY</v>
      </c>
      <c r="C27" s="4" t="s">
        <v>22</v>
      </c>
      <c r="D27" s="4" t="s">
        <v>190</v>
      </c>
      <c r="E27" s="13">
        <f t="shared" si="0"/>
        <v>-13454170</v>
      </c>
    </row>
    <row r="28" spans="1:5" x14ac:dyDescent="0.25">
      <c r="A28" s="8" t="s">
        <v>290</v>
      </c>
      <c r="B28" s="11" t="str">
        <f t="shared" si="1"/>
        <v>Res_Fm_BeY</v>
      </c>
      <c r="C28" s="1" t="s">
        <v>23</v>
      </c>
      <c r="D28" s="1" t="s">
        <v>191</v>
      </c>
      <c r="E28" s="13">
        <f t="shared" si="0"/>
        <v>608882</v>
      </c>
    </row>
    <row r="29" spans="1:5" x14ac:dyDescent="0.25">
      <c r="A29" s="8" t="s">
        <v>382</v>
      </c>
      <c r="B29" s="11" t="str">
        <f t="shared" si="1"/>
        <v>Res_Okap_BeY</v>
      </c>
      <c r="C29" s="1" t="s">
        <v>24</v>
      </c>
      <c r="D29" s="1" t="s">
        <v>192</v>
      </c>
      <c r="E29" s="13">
        <f t="shared" si="0"/>
        <v>-4546</v>
      </c>
    </row>
    <row r="30" spans="1:5" x14ac:dyDescent="0.25">
      <c r="A30" s="8" t="s">
        <v>292</v>
      </c>
      <c r="B30" s="11" t="str">
        <f t="shared" si="1"/>
        <v>Res_Eom_BeY</v>
      </c>
      <c r="C30" s="1" t="s">
        <v>25</v>
      </c>
      <c r="D30" s="1" t="s">
        <v>57</v>
      </c>
      <c r="E30" s="13">
        <f t="shared" si="0"/>
        <v>-139941</v>
      </c>
    </row>
    <row r="31" spans="1:5" x14ac:dyDescent="0.25">
      <c r="A31" s="8" t="s">
        <v>293</v>
      </c>
      <c r="B31" s="11" t="str">
        <f t="shared" si="1"/>
        <v>Res_Aom_BeY</v>
      </c>
      <c r="C31" s="1" t="s">
        <v>26</v>
      </c>
      <c r="D31" s="1" t="s">
        <v>92</v>
      </c>
      <c r="E31" s="13">
        <f t="shared" si="0"/>
        <v>-463841</v>
      </c>
    </row>
    <row r="32" spans="1:5" x14ac:dyDescent="0.25">
      <c r="A32" s="8" t="s">
        <v>383</v>
      </c>
      <c r="B32" s="11" t="str">
        <f t="shared" si="1"/>
        <v>Res_RTv_BeY</v>
      </c>
      <c r="C32" s="1" t="s">
        <v>27</v>
      </c>
      <c r="D32" s="1" t="s">
        <v>58</v>
      </c>
      <c r="E32" s="13">
        <f t="shared" si="0"/>
        <v>211263</v>
      </c>
    </row>
    <row r="33" spans="1:5" x14ac:dyDescent="0.25">
      <c r="A33" s="8" t="s">
        <v>319</v>
      </c>
      <c r="B33" s="11" t="str">
        <f t="shared" si="1"/>
        <v>Res_PGG_BeY</v>
      </c>
      <c r="C33" s="1" t="s">
        <v>28</v>
      </c>
      <c r="D33" s="1" t="s">
        <v>93</v>
      </c>
      <c r="E33" s="13">
        <f t="shared" si="0"/>
        <v>0</v>
      </c>
    </row>
    <row r="34" spans="1:5" x14ac:dyDescent="0.25">
      <c r="A34" s="8" t="s">
        <v>294</v>
      </c>
      <c r="B34" s="11" t="str">
        <f t="shared" si="1"/>
        <v>Res_DTot_BeY</v>
      </c>
      <c r="C34" s="4" t="s">
        <v>29</v>
      </c>
      <c r="D34" s="5" t="s">
        <v>201</v>
      </c>
      <c r="E34" s="13">
        <f t="shared" si="0"/>
        <v>-392519</v>
      </c>
    </row>
    <row r="35" spans="1:5" x14ac:dyDescent="0.25">
      <c r="A35" s="8" t="s">
        <v>326</v>
      </c>
      <c r="B35" s="11" t="str">
        <f t="shared" si="1"/>
        <v>Res_Oia_BeY</v>
      </c>
      <c r="C35" s="1" t="s">
        <v>30</v>
      </c>
      <c r="D35" s="1" t="s">
        <v>59</v>
      </c>
      <c r="E35" s="13">
        <f t="shared" si="0"/>
        <v>-226056</v>
      </c>
    </row>
    <row r="36" spans="1:5" x14ac:dyDescent="0.25">
      <c r="A36" s="8" t="s">
        <v>320</v>
      </c>
      <c r="B36" s="11" t="str">
        <f t="shared" si="1"/>
        <v>Res_FPTot_BeY</v>
      </c>
      <c r="C36" s="4" t="s">
        <v>31</v>
      </c>
      <c r="D36" s="4" t="s">
        <v>193</v>
      </c>
      <c r="E36" s="13">
        <f t="shared" si="0"/>
        <v>396194</v>
      </c>
    </row>
    <row r="37" spans="1:5" x14ac:dyDescent="0.25">
      <c r="A37" s="8" t="s">
        <v>321</v>
      </c>
      <c r="B37" s="11" t="str">
        <f t="shared" si="1"/>
        <v>Res_RSU_BeY</v>
      </c>
      <c r="C37" s="1" t="s">
        <v>32</v>
      </c>
      <c r="D37" s="1" t="s">
        <v>60</v>
      </c>
      <c r="E37" s="13">
        <f t="shared" si="0"/>
        <v>-732019</v>
      </c>
    </row>
    <row r="38" spans="1:5" x14ac:dyDescent="0.25">
      <c r="A38" s="8" t="s">
        <v>384</v>
      </c>
      <c r="B38" s="11" t="str">
        <f t="shared" si="1"/>
        <v>Res_Ekia_BeY</v>
      </c>
      <c r="C38" s="1" t="s">
        <v>33</v>
      </c>
      <c r="D38" s="1" t="s">
        <v>61</v>
      </c>
      <c r="E38" s="13">
        <f t="shared" si="0"/>
        <v>189495</v>
      </c>
    </row>
    <row r="39" spans="1:5" x14ac:dyDescent="0.25">
      <c r="A39" s="8" t="s">
        <v>385</v>
      </c>
      <c r="B39" s="11" t="str">
        <f t="shared" si="1"/>
        <v>Res_Xind_BeY</v>
      </c>
      <c r="C39" s="1" t="s">
        <v>34</v>
      </c>
      <c r="D39" s="1" t="s">
        <v>62</v>
      </c>
      <c r="E39" s="13">
        <f t="shared" si="0"/>
        <v>0</v>
      </c>
    </row>
    <row r="40" spans="1:5" x14ac:dyDescent="0.25">
      <c r="A40" s="8" t="s">
        <v>386</v>
      </c>
      <c r="B40" s="11" t="str">
        <f t="shared" si="1"/>
        <v>Res_Xomk_BeY</v>
      </c>
      <c r="C40" s="1" t="s">
        <v>35</v>
      </c>
      <c r="D40" s="1" t="s">
        <v>194</v>
      </c>
      <c r="E40" s="13">
        <f t="shared" si="0"/>
        <v>0</v>
      </c>
    </row>
    <row r="41" spans="1:5" x14ac:dyDescent="0.25">
      <c r="A41" s="8" t="s">
        <v>295</v>
      </c>
      <c r="B41" s="11" t="str">
        <f t="shared" si="1"/>
        <v>Res_ROA_BeY</v>
      </c>
      <c r="C41" s="1" t="s">
        <v>36</v>
      </c>
      <c r="D41" s="1" t="s">
        <v>63</v>
      </c>
      <c r="E41" s="13">
        <f t="shared" si="0"/>
        <v>0</v>
      </c>
    </row>
    <row r="42" spans="1:5" x14ac:dyDescent="0.25">
      <c r="A42" s="8" t="s">
        <v>325</v>
      </c>
      <c r="B42" s="11" t="str">
        <f t="shared" si="1"/>
        <v>Res_RfSTot_BeY</v>
      </c>
      <c r="C42" s="4" t="s">
        <v>37</v>
      </c>
      <c r="D42" s="4" t="s">
        <v>403</v>
      </c>
      <c r="E42" s="13">
        <f t="shared" si="0"/>
        <v>-146330</v>
      </c>
    </row>
    <row r="43" spans="1:5" x14ac:dyDescent="0.25">
      <c r="A43" s="8" t="s">
        <v>296</v>
      </c>
      <c r="B43" s="11" t="str">
        <f t="shared" si="1"/>
        <v>Res_SEk_BeY</v>
      </c>
      <c r="C43" s="1" t="s">
        <v>38</v>
      </c>
      <c r="D43" s="1" t="s">
        <v>64</v>
      </c>
      <c r="E43" s="13">
        <f t="shared" si="0"/>
        <v>76904</v>
      </c>
    </row>
    <row r="44" spans="1:5" x14ac:dyDescent="0.25">
      <c r="A44" s="8" t="s">
        <v>269</v>
      </c>
      <c r="B44" s="11" t="str">
        <f t="shared" si="1"/>
        <v>Res_ResTot_BeY</v>
      </c>
      <c r="C44" s="4" t="s">
        <v>39</v>
      </c>
      <c r="D44" s="4" t="s">
        <v>195</v>
      </c>
      <c r="E44" s="13">
        <f t="shared" si="0"/>
        <v>-69426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s="11" t="str">
        <f t="shared" ref="B47:B66" si="2">"Res_"&amp;A47&amp;"_"&amp;$B$9</f>
        <v>Res_SB_BeY</v>
      </c>
      <c r="C47" s="1" t="s">
        <v>40</v>
      </c>
      <c r="D47" s="1" t="s">
        <v>85</v>
      </c>
      <c r="E47" s="13">
        <f t="shared" ref="E47:E66" si="3">INDEX(LivData,MATCH($D$3,LivNavn,0),MATCH($B47,LivVar,0))</f>
        <v>662766</v>
      </c>
    </row>
    <row r="48" spans="1:5" x14ac:dyDescent="0.25">
      <c r="A48" s="8" t="s">
        <v>322</v>
      </c>
      <c r="B48" s="11" t="str">
        <f t="shared" si="2"/>
        <v>Res_SAF_BeY</v>
      </c>
      <c r="C48" s="1" t="s">
        <v>41</v>
      </c>
      <c r="D48" s="1" t="s">
        <v>86</v>
      </c>
      <c r="E48" s="13">
        <f t="shared" si="3"/>
        <v>-49635</v>
      </c>
    </row>
    <row r="49" spans="1:5" x14ac:dyDescent="0.25">
      <c r="A49" s="8" t="s">
        <v>323</v>
      </c>
      <c r="B49" s="11" t="str">
        <f t="shared" si="2"/>
        <v>Res_SPh_BeY</v>
      </c>
      <c r="C49" s="1" t="s">
        <v>42</v>
      </c>
      <c r="D49" s="1" t="s">
        <v>87</v>
      </c>
      <c r="E49" s="13">
        <f t="shared" si="3"/>
        <v>79223</v>
      </c>
    </row>
    <row r="50" spans="1:5" x14ac:dyDescent="0.25">
      <c r="A50" s="8" t="s">
        <v>313</v>
      </c>
      <c r="B50" s="11" t="str">
        <f t="shared" si="2"/>
        <v>Res_SFRm_BeY</v>
      </c>
      <c r="C50" s="1" t="s">
        <v>43</v>
      </c>
      <c r="D50" s="1" t="s">
        <v>196</v>
      </c>
      <c r="E50" s="13">
        <f t="shared" si="3"/>
        <v>0</v>
      </c>
    </row>
    <row r="51" spans="1:5" x14ac:dyDescent="0.25">
      <c r="A51" s="8" t="s">
        <v>298</v>
      </c>
      <c r="B51" s="11" t="str">
        <f t="shared" si="2"/>
        <v>Res_SGP_BeY</v>
      </c>
      <c r="C51" s="1" t="s">
        <v>44</v>
      </c>
      <c r="D51" s="1" t="s">
        <v>88</v>
      </c>
      <c r="E51" s="13">
        <f t="shared" si="3"/>
        <v>0</v>
      </c>
    </row>
    <row r="52" spans="1:5" x14ac:dyDescent="0.25">
      <c r="A52" s="8" t="s">
        <v>309</v>
      </c>
      <c r="B52" s="11" t="str">
        <f t="shared" si="2"/>
        <v>Res_SPTot_BeY</v>
      </c>
      <c r="C52" s="4" t="s">
        <v>45</v>
      </c>
      <c r="D52" s="4" t="s">
        <v>198</v>
      </c>
      <c r="E52" s="13">
        <f t="shared" si="3"/>
        <v>692354</v>
      </c>
    </row>
    <row r="53" spans="1:5" x14ac:dyDescent="0.25">
      <c r="A53" s="8" t="s">
        <v>299</v>
      </c>
      <c r="B53" s="11" t="str">
        <f t="shared" si="2"/>
        <v>Res_SFR_BeY</v>
      </c>
      <c r="C53" s="1" t="s">
        <v>66</v>
      </c>
      <c r="D53" s="1" t="s">
        <v>89</v>
      </c>
      <c r="E53" s="13">
        <f t="shared" si="3"/>
        <v>-39161</v>
      </c>
    </row>
    <row r="54" spans="1:5" x14ac:dyDescent="0.25">
      <c r="A54" s="8" t="s">
        <v>300</v>
      </c>
      <c r="B54" s="11" t="str">
        <f t="shared" si="2"/>
        <v>Res_SUE_BeY</v>
      </c>
      <c r="C54" s="1" t="s">
        <v>67</v>
      </c>
      <c r="D54" s="1" t="s">
        <v>90</v>
      </c>
      <c r="E54" s="13">
        <f t="shared" si="3"/>
        <v>-399926</v>
      </c>
    </row>
    <row r="55" spans="1:5" x14ac:dyDescent="0.25">
      <c r="A55" s="8" t="s">
        <v>301</v>
      </c>
      <c r="B55" s="11" t="str">
        <f t="shared" si="2"/>
        <v>Res_SMG_BeY</v>
      </c>
      <c r="C55" s="1" t="s">
        <v>68</v>
      </c>
      <c r="D55" s="1" t="s">
        <v>53</v>
      </c>
      <c r="E55" s="13">
        <f t="shared" si="3"/>
        <v>4774</v>
      </c>
    </row>
    <row r="56" spans="1:5" x14ac:dyDescent="0.25">
      <c r="A56" s="8" t="s">
        <v>302</v>
      </c>
      <c r="B56" s="11" t="str">
        <f t="shared" si="2"/>
        <v>Res_SEh_BeY</v>
      </c>
      <c r="C56" s="1" t="s">
        <v>69</v>
      </c>
      <c r="D56" s="1" t="s">
        <v>54</v>
      </c>
      <c r="E56" s="13">
        <f t="shared" si="3"/>
        <v>-613054</v>
      </c>
    </row>
    <row r="57" spans="1:5" x14ac:dyDescent="0.25">
      <c r="A57" s="8" t="s">
        <v>310</v>
      </c>
      <c r="B57" s="11" t="str">
        <f t="shared" si="2"/>
        <v>Res_SRm_BeY</v>
      </c>
      <c r="C57" s="1" t="s">
        <v>70</v>
      </c>
      <c r="D57" s="1" t="s">
        <v>197</v>
      </c>
      <c r="E57" s="13">
        <f t="shared" si="3"/>
        <v>23298</v>
      </c>
    </row>
    <row r="58" spans="1:5" x14ac:dyDescent="0.25">
      <c r="A58" s="8" t="s">
        <v>303</v>
      </c>
      <c r="B58" s="11" t="str">
        <f t="shared" si="2"/>
        <v>Res_SGEh_BeY</v>
      </c>
      <c r="C58" s="1" t="s">
        <v>71</v>
      </c>
      <c r="D58" s="1" t="s">
        <v>55</v>
      </c>
      <c r="E58" s="13">
        <f t="shared" si="3"/>
        <v>5302</v>
      </c>
    </row>
    <row r="59" spans="1:5" x14ac:dyDescent="0.25">
      <c r="A59" s="8" t="s">
        <v>311</v>
      </c>
      <c r="B59" s="11" t="str">
        <f t="shared" si="2"/>
        <v>Res_SETot_BeY</v>
      </c>
      <c r="C59" s="4" t="s">
        <v>72</v>
      </c>
      <c r="D59" s="5" t="s">
        <v>199</v>
      </c>
      <c r="E59" s="13">
        <f t="shared" si="3"/>
        <v>-979606</v>
      </c>
    </row>
    <row r="60" spans="1:5" x14ac:dyDescent="0.25">
      <c r="A60" s="8" t="s">
        <v>304</v>
      </c>
      <c r="B60" s="11" t="str">
        <f t="shared" si="2"/>
        <v>Res_SBP_BeY</v>
      </c>
      <c r="C60" s="1" t="s">
        <v>73</v>
      </c>
      <c r="D60" s="1" t="s">
        <v>91</v>
      </c>
      <c r="E60" s="13">
        <f t="shared" si="3"/>
        <v>-37235</v>
      </c>
    </row>
    <row r="61" spans="1:5" x14ac:dyDescent="0.25">
      <c r="A61" s="8" t="s">
        <v>305</v>
      </c>
      <c r="B61" s="11" t="str">
        <f t="shared" si="2"/>
        <v>Res_SEom_BeY</v>
      </c>
      <c r="C61" s="1" t="s">
        <v>74</v>
      </c>
      <c r="D61" s="1" t="s">
        <v>57</v>
      </c>
      <c r="E61" s="13">
        <f t="shared" si="3"/>
        <v>-58995</v>
      </c>
    </row>
    <row r="62" spans="1:5" x14ac:dyDescent="0.25">
      <c r="A62" s="8" t="s">
        <v>306</v>
      </c>
      <c r="B62" s="11" t="str">
        <f t="shared" si="2"/>
        <v>Res_SAdm_BeY</v>
      </c>
      <c r="C62" s="1" t="s">
        <v>75</v>
      </c>
      <c r="D62" s="1" t="s">
        <v>92</v>
      </c>
      <c r="E62" s="13">
        <f t="shared" si="3"/>
        <v>-128964</v>
      </c>
    </row>
    <row r="63" spans="1:5" x14ac:dyDescent="0.25">
      <c r="A63" s="8" t="s">
        <v>324</v>
      </c>
      <c r="B63" s="11" t="str">
        <f t="shared" si="2"/>
        <v>Res_SPGG_BeY</v>
      </c>
      <c r="C63" s="1" t="s">
        <v>76</v>
      </c>
      <c r="D63" s="1" t="s">
        <v>93</v>
      </c>
      <c r="E63" s="13">
        <f t="shared" si="3"/>
        <v>567</v>
      </c>
    </row>
    <row r="64" spans="1:5" x14ac:dyDescent="0.25">
      <c r="A64" s="8" t="s">
        <v>307</v>
      </c>
      <c r="B64" s="11" t="str">
        <f t="shared" si="2"/>
        <v>Res_SDTot_BeY</v>
      </c>
      <c r="C64" s="4" t="s">
        <v>77</v>
      </c>
      <c r="D64" s="4" t="s">
        <v>200</v>
      </c>
      <c r="E64" s="13">
        <f t="shared" si="3"/>
        <v>-187392</v>
      </c>
    </row>
    <row r="65" spans="1:5" x14ac:dyDescent="0.25">
      <c r="A65" s="8" t="s">
        <v>308</v>
      </c>
      <c r="B65" s="11" t="str">
        <f t="shared" si="2"/>
        <v>Res_SSU_BeY</v>
      </c>
      <c r="C65" s="1" t="s">
        <v>78</v>
      </c>
      <c r="D65" s="1" t="s">
        <v>94</v>
      </c>
      <c r="E65" s="13">
        <f t="shared" si="3"/>
        <v>-180979</v>
      </c>
    </row>
    <row r="66" spans="1:5" ht="26.25" customHeight="1" x14ac:dyDescent="0.25">
      <c r="A66" s="8" t="s">
        <v>312</v>
      </c>
      <c r="B66" s="11" t="str">
        <f t="shared" si="2"/>
        <v>Res_SRTot_BeY</v>
      </c>
      <c r="C66" s="4" t="s">
        <v>79</v>
      </c>
      <c r="D66" s="5" t="s">
        <v>202</v>
      </c>
      <c r="E66" s="13">
        <f t="shared" si="3"/>
        <v>-732019</v>
      </c>
    </row>
    <row r="67" spans="1:5" x14ac:dyDescent="0.25"/>
  </sheetData>
  <sheetProtection algorithmName="SHA-512" hashValue="DABkodRr+0GQ0HCz4BbwSIXuW6Rs18EPTAFYiaBepfXAhBSDOEMi2O43TYOb6tmQgM0XDb+95R3Re3mUXJg5xA==" saltValue="mWtqWFZPD9psmjPKMDAUsA==" spinCount="100000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12.5703125" style="11" bestFit="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>
      <c r="C3" s="112" t="s">
        <v>976</v>
      </c>
      <c r="D3" s="113" t="s">
        <v>558</v>
      </c>
      <c r="E3" s="113"/>
    </row>
    <row r="4" spans="1:5" x14ac:dyDescent="0.25">
      <c r="C4" s="112"/>
      <c r="D4" s="113"/>
      <c r="E4" s="113"/>
    </row>
    <row r="5" spans="1:5" x14ac:dyDescent="0.25">
      <c r="C5" s="38" t="s">
        <v>977</v>
      </c>
      <c r="D5" s="114">
        <f>INDEX(LivData,MATCH($D$3,LivNavn,0),MATCH("regnr",LivVar,0))</f>
        <v>63010</v>
      </c>
      <c r="E5" s="114"/>
    </row>
    <row r="6" spans="1:5" x14ac:dyDescent="0.25"/>
    <row r="7" spans="1:5" ht="30" customHeight="1" x14ac:dyDescent="0.25">
      <c r="C7" s="95" t="s">
        <v>979</v>
      </c>
      <c r="D7" s="96"/>
      <c r="E7" s="97"/>
    </row>
    <row r="8" spans="1:5" ht="15" customHeight="1" x14ac:dyDescent="0.25">
      <c r="C8" s="98" t="s">
        <v>187</v>
      </c>
      <c r="D8" s="99"/>
      <c r="E8" s="100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s="11" t="str">
        <f>"Bal_"&amp;$B$10&amp;"_"&amp;$A11</f>
        <v>Bal_AkPa_iak</v>
      </c>
      <c r="C11" s="1" t="s">
        <v>5</v>
      </c>
      <c r="D11" s="1" t="s">
        <v>96</v>
      </c>
      <c r="E11" s="13">
        <f t="shared" ref="E11:E55" si="0">INDEX(LivData,MATCH($D$3,LivNavn,0),MATCH($B11,LivVar,0))</f>
        <v>0</v>
      </c>
    </row>
    <row r="12" spans="1:5" x14ac:dyDescent="0.25">
      <c r="A12" s="3" t="s">
        <v>248</v>
      </c>
      <c r="B12" s="11" t="str">
        <f t="shared" ref="B12:B55" si="1">"Bal_"&amp;$B$10&amp;"_"&amp;$A12</f>
        <v>Bal_AkPa_Dm</v>
      </c>
      <c r="C12" s="1" t="s">
        <v>6</v>
      </c>
      <c r="D12" s="1" t="s">
        <v>97</v>
      </c>
      <c r="E12" s="13">
        <f t="shared" si="0"/>
        <v>907</v>
      </c>
    </row>
    <row r="13" spans="1:5" x14ac:dyDescent="0.25">
      <c r="A13" s="3" t="s">
        <v>249</v>
      </c>
      <c r="B13" s="11" t="str">
        <f t="shared" si="1"/>
        <v>Bal_AkPa_Dejd</v>
      </c>
      <c r="C13" s="1" t="s">
        <v>7</v>
      </c>
      <c r="D13" s="1" t="s">
        <v>98</v>
      </c>
      <c r="E13" s="13">
        <f t="shared" si="0"/>
        <v>0</v>
      </c>
    </row>
    <row r="14" spans="1:5" x14ac:dyDescent="0.25">
      <c r="A14" s="3" t="s">
        <v>327</v>
      </c>
      <c r="B14" s="11" t="str">
        <f t="shared" si="1"/>
        <v>Bal_AkPa_MATot</v>
      </c>
      <c r="C14" s="4" t="s">
        <v>8</v>
      </c>
      <c r="D14" s="4" t="s">
        <v>99</v>
      </c>
      <c r="E14" s="13">
        <f t="shared" si="0"/>
        <v>907</v>
      </c>
    </row>
    <row r="15" spans="1:5" x14ac:dyDescent="0.25">
      <c r="A15" s="3" t="s">
        <v>375</v>
      </c>
      <c r="B15" s="11" t="str">
        <f t="shared" si="1"/>
        <v>Bal_AkPa_iEjd</v>
      </c>
      <c r="C15" s="1" t="s">
        <v>9</v>
      </c>
      <c r="D15" s="1" t="s">
        <v>100</v>
      </c>
      <c r="E15" s="13">
        <f t="shared" si="0"/>
        <v>28244</v>
      </c>
    </row>
    <row r="16" spans="1:5" x14ac:dyDescent="0.25">
      <c r="A16" s="3" t="s">
        <v>376</v>
      </c>
      <c r="B16" s="11" t="str">
        <f t="shared" si="1"/>
        <v>Bal_AkPa_KapTv</v>
      </c>
      <c r="C16" s="1" t="s">
        <v>10</v>
      </c>
      <c r="D16" s="1" t="s">
        <v>101</v>
      </c>
      <c r="E16" s="13">
        <f t="shared" si="0"/>
        <v>7596440</v>
      </c>
    </row>
    <row r="17" spans="1:5" x14ac:dyDescent="0.25">
      <c r="A17" s="3" t="s">
        <v>377</v>
      </c>
      <c r="B17" s="11" t="str">
        <f t="shared" si="1"/>
        <v>Bal_AkPa_UTv</v>
      </c>
      <c r="C17" s="1" t="s">
        <v>11</v>
      </c>
      <c r="D17" s="1" t="s">
        <v>102</v>
      </c>
      <c r="E17" s="13">
        <f t="shared" si="0"/>
        <v>70000</v>
      </c>
    </row>
    <row r="18" spans="1:5" x14ac:dyDescent="0.25">
      <c r="A18" s="3" t="s">
        <v>378</v>
      </c>
      <c r="B18" s="11" t="str">
        <f t="shared" si="1"/>
        <v>Bal_AkPa_KapAv</v>
      </c>
      <c r="C18" s="1" t="s">
        <v>12</v>
      </c>
      <c r="D18" s="1" t="s">
        <v>103</v>
      </c>
      <c r="E18" s="13">
        <f t="shared" si="0"/>
        <v>669181</v>
      </c>
    </row>
    <row r="19" spans="1:5" x14ac:dyDescent="0.25">
      <c r="A19" s="3" t="s">
        <v>379</v>
      </c>
      <c r="B19" s="11" t="str">
        <f t="shared" si="1"/>
        <v>Bal_AkPa_UAv</v>
      </c>
      <c r="C19" s="1" t="s">
        <v>13</v>
      </c>
      <c r="D19" s="1" t="s">
        <v>104</v>
      </c>
      <c r="E19" s="13">
        <f t="shared" si="0"/>
        <v>0</v>
      </c>
    </row>
    <row r="20" spans="1:5" x14ac:dyDescent="0.25">
      <c r="A20" s="3" t="s">
        <v>251</v>
      </c>
      <c r="B20" s="11" t="str">
        <f t="shared" si="1"/>
        <v>Bal_AkPa_invTot</v>
      </c>
      <c r="C20" s="4" t="s">
        <v>14</v>
      </c>
      <c r="D20" s="4" t="s">
        <v>105</v>
      </c>
      <c r="E20" s="13">
        <f t="shared" si="0"/>
        <v>8335621</v>
      </c>
    </row>
    <row r="21" spans="1:5" x14ac:dyDescent="0.25">
      <c r="A21" s="3" t="s">
        <v>252</v>
      </c>
      <c r="B21" s="11" t="str">
        <f t="shared" si="1"/>
        <v>Bal_AkPa_Kapa</v>
      </c>
      <c r="C21" s="1" t="s">
        <v>15</v>
      </c>
      <c r="D21" s="1" t="s">
        <v>106</v>
      </c>
      <c r="E21" s="13">
        <f t="shared" si="0"/>
        <v>1400296</v>
      </c>
    </row>
    <row r="22" spans="1:5" x14ac:dyDescent="0.25">
      <c r="A22" s="3" t="s">
        <v>253</v>
      </c>
      <c r="B22" s="11" t="str">
        <f t="shared" si="1"/>
        <v>Bal_AkPa_invAn</v>
      </c>
      <c r="C22" s="1" t="s">
        <v>16</v>
      </c>
      <c r="D22" s="1" t="s">
        <v>107</v>
      </c>
      <c r="E22" s="13">
        <f t="shared" si="0"/>
        <v>5753098</v>
      </c>
    </row>
    <row r="23" spans="1:5" x14ac:dyDescent="0.25">
      <c r="A23" s="3" t="s">
        <v>399</v>
      </c>
      <c r="B23" s="11" t="str">
        <f t="shared" si="1"/>
        <v>Bal_AkPa_ObL</v>
      </c>
      <c r="C23" s="1" t="s">
        <v>17</v>
      </c>
      <c r="D23" s="1" t="s">
        <v>108</v>
      </c>
      <c r="E23" s="13">
        <f t="shared" si="0"/>
        <v>49437253</v>
      </c>
    </row>
    <row r="24" spans="1:5" x14ac:dyDescent="0.25">
      <c r="A24" s="3" t="s">
        <v>254</v>
      </c>
      <c r="B24" s="11" t="str">
        <f t="shared" si="1"/>
        <v>Bal_AkPa_AnKi</v>
      </c>
      <c r="C24" s="1" t="s">
        <v>18</v>
      </c>
      <c r="D24" s="1" t="s">
        <v>109</v>
      </c>
      <c r="E24" s="13">
        <f t="shared" si="0"/>
        <v>0</v>
      </c>
    </row>
    <row r="25" spans="1:5" x14ac:dyDescent="0.25">
      <c r="A25" s="3" t="s">
        <v>255</v>
      </c>
      <c r="B25" s="11" t="str">
        <f t="shared" si="1"/>
        <v>Bal_AkPa_PUd</v>
      </c>
      <c r="C25" s="1" t="s">
        <v>19</v>
      </c>
      <c r="D25" s="1" t="s">
        <v>110</v>
      </c>
      <c r="E25" s="13">
        <f t="shared" si="0"/>
        <v>2265473</v>
      </c>
    </row>
    <row r="26" spans="1:5" x14ac:dyDescent="0.25">
      <c r="A26" s="3" t="s">
        <v>256</v>
      </c>
      <c r="B26" s="11" t="str">
        <f t="shared" si="1"/>
        <v>Bal_AkPa_Xud</v>
      </c>
      <c r="C26" s="1" t="s">
        <v>20</v>
      </c>
      <c r="D26" s="1" t="s">
        <v>111</v>
      </c>
      <c r="E26" s="13">
        <f t="shared" si="0"/>
        <v>82</v>
      </c>
    </row>
    <row r="27" spans="1:5" x14ac:dyDescent="0.25">
      <c r="A27" s="3" t="s">
        <v>257</v>
      </c>
      <c r="B27" s="11" t="str">
        <f t="shared" si="1"/>
        <v>Bal_AkPa_iKre</v>
      </c>
      <c r="C27" s="1" t="s">
        <v>21</v>
      </c>
      <c r="D27" s="1" t="s">
        <v>112</v>
      </c>
      <c r="E27" s="13">
        <f t="shared" si="0"/>
        <v>0</v>
      </c>
    </row>
    <row r="28" spans="1:5" x14ac:dyDescent="0.25">
      <c r="A28" s="3" t="s">
        <v>258</v>
      </c>
      <c r="B28" s="11" t="str">
        <f t="shared" si="1"/>
        <v>Bal_AkPa_Xinv</v>
      </c>
      <c r="C28" s="1" t="s">
        <v>22</v>
      </c>
      <c r="D28" s="1" t="s">
        <v>113</v>
      </c>
      <c r="E28" s="13">
        <f t="shared" si="0"/>
        <v>4692859</v>
      </c>
    </row>
    <row r="29" spans="1:5" x14ac:dyDescent="0.25">
      <c r="A29" s="3" t="s">
        <v>387</v>
      </c>
      <c r="B29" s="11" t="str">
        <f t="shared" si="1"/>
        <v>Bal_AkPa_FinTot</v>
      </c>
      <c r="C29" s="4" t="s">
        <v>23</v>
      </c>
      <c r="D29" s="4" t="s">
        <v>203</v>
      </c>
      <c r="E29" s="13">
        <f t="shared" si="0"/>
        <v>63549061</v>
      </c>
    </row>
    <row r="30" spans="1:5" x14ac:dyDescent="0.25">
      <c r="A30" s="3" t="s">
        <v>259</v>
      </c>
      <c r="B30" s="11" t="str">
        <f t="shared" si="1"/>
        <v>Bal_AkPa_Gfd</v>
      </c>
      <c r="C30" s="1" t="s">
        <v>24</v>
      </c>
      <c r="D30" s="1" t="s">
        <v>114</v>
      </c>
      <c r="E30" s="13">
        <f t="shared" si="0"/>
        <v>0</v>
      </c>
    </row>
    <row r="31" spans="1:5" x14ac:dyDescent="0.25">
      <c r="A31" s="3" t="s">
        <v>250</v>
      </c>
      <c r="B31" s="11" t="str">
        <f t="shared" si="1"/>
        <v>Bal_AkPa_iakTot</v>
      </c>
      <c r="C31" s="4" t="s">
        <v>25</v>
      </c>
      <c r="D31" s="4" t="s">
        <v>115</v>
      </c>
      <c r="E31" s="13">
        <f t="shared" si="0"/>
        <v>71912926</v>
      </c>
    </row>
    <row r="32" spans="1:5" x14ac:dyDescent="0.25">
      <c r="A32" s="3" t="s">
        <v>328</v>
      </c>
      <c r="B32" s="11" t="str">
        <f t="shared" si="1"/>
        <v>Bal_AkPa_iakTM</v>
      </c>
      <c r="C32" s="1" t="s">
        <v>26</v>
      </c>
      <c r="D32" s="1" t="s">
        <v>204</v>
      </c>
      <c r="E32" s="13">
        <f t="shared" si="0"/>
        <v>54763277</v>
      </c>
    </row>
    <row r="33" spans="1:5" x14ac:dyDescent="0.25">
      <c r="A33" s="3" t="s">
        <v>329</v>
      </c>
      <c r="B33" s="11" t="str">
        <f t="shared" si="1"/>
        <v>Bal_AkPa_GfPh</v>
      </c>
      <c r="C33" s="1" t="s">
        <v>27</v>
      </c>
      <c r="D33" s="6" t="s">
        <v>221</v>
      </c>
      <c r="E33" s="13">
        <f t="shared" si="0"/>
        <v>0</v>
      </c>
    </row>
    <row r="34" spans="1:5" x14ac:dyDescent="0.25">
      <c r="A34" s="3" t="s">
        <v>330</v>
      </c>
      <c r="B34" s="11" t="str">
        <f t="shared" si="1"/>
        <v>Bal_AkPa_GfLP</v>
      </c>
      <c r="C34" s="1" t="s">
        <v>28</v>
      </c>
      <c r="D34" s="1" t="s">
        <v>116</v>
      </c>
      <c r="E34" s="13">
        <f t="shared" si="0"/>
        <v>0</v>
      </c>
    </row>
    <row r="35" spans="1:5" x14ac:dyDescent="0.25">
      <c r="A35" s="3" t="s">
        <v>331</v>
      </c>
      <c r="B35" s="11" t="str">
        <f t="shared" si="1"/>
        <v>Bal_AkPa_GfEh</v>
      </c>
      <c r="C35" s="1" t="s">
        <v>29</v>
      </c>
      <c r="D35" s="1" t="s">
        <v>117</v>
      </c>
      <c r="E35" s="13">
        <f t="shared" si="0"/>
        <v>203479</v>
      </c>
    </row>
    <row r="36" spans="1:5" x14ac:dyDescent="0.25">
      <c r="A36" s="3" t="s">
        <v>332</v>
      </c>
      <c r="B36" s="11" t="str">
        <f t="shared" si="1"/>
        <v>Bal_AkPa_Gfx</v>
      </c>
      <c r="C36" s="1" t="s">
        <v>30</v>
      </c>
      <c r="D36" s="1" t="s">
        <v>205</v>
      </c>
      <c r="E36" s="13">
        <f t="shared" si="0"/>
        <v>0</v>
      </c>
    </row>
    <row r="37" spans="1:5" x14ac:dyDescent="0.25">
      <c r="A37" s="3" t="s">
        <v>333</v>
      </c>
      <c r="B37" s="11" t="str">
        <f t="shared" si="1"/>
        <v>Bal_AkPa_GfTot</v>
      </c>
      <c r="C37" s="4" t="s">
        <v>31</v>
      </c>
      <c r="D37" s="4" t="s">
        <v>222</v>
      </c>
      <c r="E37" s="13">
        <f t="shared" si="0"/>
        <v>203479</v>
      </c>
    </row>
    <row r="38" spans="1:5" x14ac:dyDescent="0.25">
      <c r="A38" s="3" t="s">
        <v>334</v>
      </c>
      <c r="B38" s="11" t="str">
        <f t="shared" si="1"/>
        <v>Bal_AkPa_TFtM</v>
      </c>
      <c r="C38" s="1" t="s">
        <v>32</v>
      </c>
      <c r="D38" s="1" t="s">
        <v>118</v>
      </c>
      <c r="E38" s="13">
        <f t="shared" si="0"/>
        <v>428729</v>
      </c>
    </row>
    <row r="39" spans="1:5" x14ac:dyDescent="0.25">
      <c r="A39" s="3" t="s">
        <v>335</v>
      </c>
      <c r="B39" s="11" t="str">
        <f t="shared" si="1"/>
        <v>Bal_AkPa_TFm</v>
      </c>
      <c r="C39" s="1" t="s">
        <v>33</v>
      </c>
      <c r="D39" s="1" t="s">
        <v>119</v>
      </c>
      <c r="E39" s="13">
        <f t="shared" si="0"/>
        <v>0</v>
      </c>
    </row>
    <row r="40" spans="1:5" x14ac:dyDescent="0.25">
      <c r="A40" s="3" t="s">
        <v>336</v>
      </c>
      <c r="B40" s="11" t="str">
        <f t="shared" si="1"/>
        <v>Bal_AkPa_TDFTot</v>
      </c>
      <c r="C40" s="4" t="s">
        <v>34</v>
      </c>
      <c r="D40" s="4" t="s">
        <v>223</v>
      </c>
      <c r="E40" s="13">
        <f t="shared" si="0"/>
        <v>428729</v>
      </c>
    </row>
    <row r="41" spans="1:5" x14ac:dyDescent="0.25">
      <c r="A41" s="3" t="s">
        <v>337</v>
      </c>
      <c r="B41" s="11" t="str">
        <f t="shared" si="1"/>
        <v>Bal_AkPa_TFv</v>
      </c>
      <c r="C41" s="1" t="s">
        <v>35</v>
      </c>
      <c r="D41" s="1" t="s">
        <v>120</v>
      </c>
      <c r="E41" s="13">
        <f t="shared" si="0"/>
        <v>135062</v>
      </c>
    </row>
    <row r="42" spans="1:5" x14ac:dyDescent="0.25">
      <c r="A42" s="3" t="s">
        <v>338</v>
      </c>
      <c r="B42" s="11" t="str">
        <f t="shared" si="1"/>
        <v>Bal_AkPa_TTv</v>
      </c>
      <c r="C42" s="1" t="s">
        <v>36</v>
      </c>
      <c r="D42" s="1" t="s">
        <v>121</v>
      </c>
      <c r="E42" s="13">
        <f t="shared" si="0"/>
        <v>853979</v>
      </c>
    </row>
    <row r="43" spans="1:5" x14ac:dyDescent="0.25">
      <c r="A43" s="3" t="s">
        <v>339</v>
      </c>
      <c r="B43" s="11" t="str">
        <f t="shared" si="1"/>
        <v>Bal_AkPa_TAv</v>
      </c>
      <c r="C43" s="1" t="s">
        <v>37</v>
      </c>
      <c r="D43" s="1" t="s">
        <v>122</v>
      </c>
      <c r="E43" s="13">
        <f t="shared" si="0"/>
        <v>0</v>
      </c>
    </row>
    <row r="44" spans="1:5" x14ac:dyDescent="0.25">
      <c r="A44" s="3" t="s">
        <v>390</v>
      </c>
      <c r="B44" s="11" t="str">
        <f t="shared" si="1"/>
        <v>Bal_AkPa_XTh</v>
      </c>
      <c r="C44" s="1" t="s">
        <v>38</v>
      </c>
      <c r="D44" s="1" t="s">
        <v>123</v>
      </c>
      <c r="E44" s="13">
        <f t="shared" si="0"/>
        <v>12319</v>
      </c>
    </row>
    <row r="45" spans="1:5" x14ac:dyDescent="0.25">
      <c r="A45" s="3" t="s">
        <v>340</v>
      </c>
      <c r="B45" s="11" t="str">
        <f t="shared" si="1"/>
        <v>Bal_AkPa_TTot</v>
      </c>
      <c r="C45" s="4" t="s">
        <v>39</v>
      </c>
      <c r="D45" s="4" t="s">
        <v>224</v>
      </c>
      <c r="E45" s="13">
        <f t="shared" si="0"/>
        <v>1633568</v>
      </c>
    </row>
    <row r="46" spans="1:5" x14ac:dyDescent="0.25">
      <c r="A46" s="3" t="s">
        <v>341</v>
      </c>
      <c r="B46" s="11" t="str">
        <f t="shared" si="1"/>
        <v>Bal_AkPa_AkMB</v>
      </c>
      <c r="C46" s="1" t="s">
        <v>40</v>
      </c>
      <c r="D46" s="1" t="s">
        <v>228</v>
      </c>
      <c r="E46" s="13">
        <f t="shared" si="0"/>
        <v>0</v>
      </c>
    </row>
    <row r="47" spans="1:5" x14ac:dyDescent="0.25">
      <c r="A47" s="3" t="s">
        <v>342</v>
      </c>
      <c r="B47" s="11" t="str">
        <f t="shared" si="1"/>
        <v>Bal_AkPa_ASa</v>
      </c>
      <c r="C47" s="1" t="s">
        <v>41</v>
      </c>
      <c r="D47" s="1" t="s">
        <v>124</v>
      </c>
      <c r="E47" s="13">
        <f t="shared" si="0"/>
        <v>36297</v>
      </c>
    </row>
    <row r="48" spans="1:5" x14ac:dyDescent="0.25">
      <c r="A48" s="3" t="s">
        <v>343</v>
      </c>
      <c r="B48" s="11" t="str">
        <f t="shared" si="1"/>
        <v>Bal_AkPa_USa</v>
      </c>
      <c r="C48" s="1" t="s">
        <v>42</v>
      </c>
      <c r="D48" s="1" t="s">
        <v>126</v>
      </c>
      <c r="E48" s="13">
        <f t="shared" si="0"/>
        <v>19923</v>
      </c>
    </row>
    <row r="49" spans="1:5" x14ac:dyDescent="0.25">
      <c r="A49" s="3" t="s">
        <v>344</v>
      </c>
      <c r="B49" s="11" t="str">
        <f t="shared" si="1"/>
        <v>Bal_AkPa_LBe</v>
      </c>
      <c r="C49" s="1" t="s">
        <v>43</v>
      </c>
      <c r="D49" s="1" t="s">
        <v>125</v>
      </c>
      <c r="E49" s="13">
        <f t="shared" si="0"/>
        <v>634782</v>
      </c>
    </row>
    <row r="50" spans="1:5" x14ac:dyDescent="0.25">
      <c r="A50" s="3" t="s">
        <v>388</v>
      </c>
      <c r="B50" s="11" t="str">
        <f t="shared" si="1"/>
        <v>Bal_AkPa_AkX</v>
      </c>
      <c r="C50" s="1" t="s">
        <v>44</v>
      </c>
      <c r="D50" s="1" t="s">
        <v>113</v>
      </c>
      <c r="E50" s="13">
        <f t="shared" si="0"/>
        <v>97482</v>
      </c>
    </row>
    <row r="51" spans="1:5" x14ac:dyDescent="0.25">
      <c r="A51" s="3" t="s">
        <v>389</v>
      </c>
      <c r="B51" s="11" t="str">
        <f t="shared" si="1"/>
        <v>Bal_AkPa_AkXTot</v>
      </c>
      <c r="C51" s="4" t="s">
        <v>45</v>
      </c>
      <c r="D51" s="4" t="s">
        <v>225</v>
      </c>
      <c r="E51" s="13">
        <f t="shared" si="0"/>
        <v>788484</v>
      </c>
    </row>
    <row r="52" spans="1:5" x14ac:dyDescent="0.25">
      <c r="A52" s="3" t="s">
        <v>393</v>
      </c>
      <c r="B52" s="11" t="str">
        <f t="shared" si="1"/>
        <v>Bal_AkPa_TrL</v>
      </c>
      <c r="C52" s="1" t="s">
        <v>66</v>
      </c>
      <c r="D52" s="1" t="s">
        <v>127</v>
      </c>
      <c r="E52" s="13">
        <f t="shared" si="0"/>
        <v>467639</v>
      </c>
    </row>
    <row r="53" spans="1:5" x14ac:dyDescent="0.25">
      <c r="A53" s="3" t="s">
        <v>391</v>
      </c>
      <c r="B53" s="11" t="str">
        <f t="shared" si="1"/>
        <v>Bal_AkPa_XPap</v>
      </c>
      <c r="C53" s="1" t="s">
        <v>67</v>
      </c>
      <c r="D53" s="1" t="s">
        <v>128</v>
      </c>
      <c r="E53" s="13">
        <f t="shared" si="0"/>
        <v>61294</v>
      </c>
    </row>
    <row r="54" spans="1:5" x14ac:dyDescent="0.25">
      <c r="A54" s="3" t="s">
        <v>392</v>
      </c>
      <c r="B54" s="11" t="str">
        <f t="shared" si="1"/>
        <v>Bal_AkPa_PapTot</v>
      </c>
      <c r="C54" s="4" t="s">
        <v>68</v>
      </c>
      <c r="D54" s="4" t="s">
        <v>226</v>
      </c>
      <c r="E54" s="13">
        <f t="shared" si="0"/>
        <v>528933</v>
      </c>
    </row>
    <row r="55" spans="1:5" x14ac:dyDescent="0.25">
      <c r="A55" s="3" t="s">
        <v>260</v>
      </c>
      <c r="B55" s="11" t="str">
        <f t="shared" si="1"/>
        <v>Bal_AkPa_AktTot</v>
      </c>
      <c r="C55" s="4" t="s">
        <v>69</v>
      </c>
      <c r="D55" s="4" t="s">
        <v>227</v>
      </c>
      <c r="E55" s="13">
        <f t="shared" si="0"/>
        <v>129628095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s="11" t="str">
        <f t="shared" ref="B58:B110" si="2">"Bal_"&amp;$B$10&amp;"_"&amp;$A58</f>
        <v>Bal_AkPa_AGk</v>
      </c>
      <c r="C58" s="1" t="s">
        <v>70</v>
      </c>
      <c r="D58" s="1" t="s">
        <v>160</v>
      </c>
      <c r="E58" s="13">
        <f t="shared" ref="E58:E89" si="3">INDEX(LivData,MATCH($D$3,LivNavn,0),MATCH($B58,LivVar,0))</f>
        <v>1000</v>
      </c>
    </row>
    <row r="59" spans="1:5" x14ac:dyDescent="0.25">
      <c r="A59" s="3" t="s">
        <v>262</v>
      </c>
      <c r="B59" s="11" t="str">
        <f t="shared" si="2"/>
        <v>Bal_AkPa_OEm</v>
      </c>
      <c r="C59" s="1" t="s">
        <v>71</v>
      </c>
      <c r="D59" s="1" t="s">
        <v>161</v>
      </c>
      <c r="E59" s="13">
        <f t="shared" si="3"/>
        <v>0</v>
      </c>
    </row>
    <row r="60" spans="1:5" x14ac:dyDescent="0.25">
      <c r="A60" s="3" t="s">
        <v>400</v>
      </c>
      <c r="B60" s="11" t="str">
        <f t="shared" si="2"/>
        <v>Bal_AkPa_OhL</v>
      </c>
      <c r="C60" s="1" t="s">
        <v>72</v>
      </c>
      <c r="D60" s="1" t="s">
        <v>162</v>
      </c>
      <c r="E60" s="13">
        <f t="shared" si="3"/>
        <v>0</v>
      </c>
    </row>
    <row r="61" spans="1:5" x14ac:dyDescent="0.25">
      <c r="A61" s="3" t="s">
        <v>263</v>
      </c>
      <c r="B61" s="11" t="str">
        <f t="shared" si="2"/>
        <v>Bal_AkPa_AVUE</v>
      </c>
      <c r="C61" s="1" t="s">
        <v>73</v>
      </c>
      <c r="D61" s="1" t="s">
        <v>163</v>
      </c>
      <c r="E61" s="13">
        <f t="shared" si="3"/>
        <v>0</v>
      </c>
    </row>
    <row r="62" spans="1:5" x14ac:dyDescent="0.25">
      <c r="A62" s="3" t="s">
        <v>264</v>
      </c>
      <c r="B62" s="11" t="str">
        <f t="shared" si="2"/>
        <v>Bal_AkPa_AVSB</v>
      </c>
      <c r="C62" s="1" t="s">
        <v>74</v>
      </c>
      <c r="D62" s="1" t="s">
        <v>164</v>
      </c>
      <c r="E62" s="13">
        <f t="shared" si="3"/>
        <v>0</v>
      </c>
    </row>
    <row r="63" spans="1:5" x14ac:dyDescent="0.25">
      <c r="A63" s="3" t="s">
        <v>345</v>
      </c>
      <c r="B63" s="11" t="str">
        <f t="shared" si="2"/>
        <v>Bal_AkPa_XVr</v>
      </c>
      <c r="C63" s="1" t="s">
        <v>75</v>
      </c>
      <c r="D63" s="1" t="s">
        <v>165</v>
      </c>
      <c r="E63" s="13">
        <f t="shared" si="3"/>
        <v>0</v>
      </c>
    </row>
    <row r="64" spans="1:5" x14ac:dyDescent="0.25">
      <c r="A64" s="3" t="s">
        <v>265</v>
      </c>
      <c r="B64" s="11" t="str">
        <f t="shared" si="2"/>
        <v>Bal_AkPa_AVTot</v>
      </c>
      <c r="C64" s="4" t="s">
        <v>76</v>
      </c>
      <c r="D64" s="4" t="s">
        <v>236</v>
      </c>
      <c r="E64" s="13">
        <f t="shared" si="3"/>
        <v>0</v>
      </c>
    </row>
    <row r="65" spans="1:5" x14ac:dyDescent="0.25">
      <c r="A65" s="3" t="s">
        <v>266</v>
      </c>
      <c r="B65" s="11" t="str">
        <f t="shared" si="2"/>
        <v>Bal_AkPa_Sif</v>
      </c>
      <c r="C65" s="1" t="s">
        <v>77</v>
      </c>
      <c r="D65" s="1" t="s">
        <v>166</v>
      </c>
      <c r="E65" s="13">
        <f t="shared" si="3"/>
        <v>273849</v>
      </c>
    </row>
    <row r="66" spans="1:5" x14ac:dyDescent="0.25">
      <c r="A66" s="3" t="s">
        <v>267</v>
      </c>
      <c r="B66" s="11" t="str">
        <f t="shared" si="2"/>
        <v>Bal_AkPa_VeH</v>
      </c>
      <c r="C66" s="1" t="s">
        <v>78</v>
      </c>
      <c r="D66" s="1" t="s">
        <v>167</v>
      </c>
      <c r="E66" s="13">
        <f t="shared" si="3"/>
        <v>0</v>
      </c>
    </row>
    <row r="67" spans="1:5" x14ac:dyDescent="0.25">
      <c r="A67" s="3" t="s">
        <v>268</v>
      </c>
      <c r="B67" s="11" t="str">
        <f t="shared" si="2"/>
        <v>Bal_AkPa_XH</v>
      </c>
      <c r="C67" s="1" t="s">
        <v>79</v>
      </c>
      <c r="D67" s="1" t="s">
        <v>168</v>
      </c>
      <c r="E67" s="13">
        <f t="shared" si="3"/>
        <v>0</v>
      </c>
    </row>
    <row r="68" spans="1:5" x14ac:dyDescent="0.25">
      <c r="A68" s="3" t="s">
        <v>269</v>
      </c>
      <c r="B68" s="11" t="str">
        <f t="shared" si="2"/>
        <v>Bal_AkPa_ResTot</v>
      </c>
      <c r="C68" s="4" t="s">
        <v>80</v>
      </c>
      <c r="D68" s="4" t="s">
        <v>237</v>
      </c>
      <c r="E68" s="13">
        <f t="shared" si="3"/>
        <v>273849</v>
      </c>
    </row>
    <row r="69" spans="1:5" x14ac:dyDescent="0.25">
      <c r="A69" s="3" t="s">
        <v>270</v>
      </c>
      <c r="B69" s="11" t="str">
        <f t="shared" si="2"/>
        <v>Bal_AkPa_OvUn</v>
      </c>
      <c r="C69" s="1" t="s">
        <v>81</v>
      </c>
      <c r="D69" s="1" t="s">
        <v>169</v>
      </c>
      <c r="E69" s="13">
        <f t="shared" si="3"/>
        <v>2797731</v>
      </c>
    </row>
    <row r="70" spans="1:5" x14ac:dyDescent="0.25">
      <c r="A70" s="3" t="s">
        <v>346</v>
      </c>
      <c r="B70" s="11" t="str">
        <f t="shared" si="2"/>
        <v>Bal_AkPa_FUb</v>
      </c>
      <c r="C70" s="1" t="s">
        <v>82</v>
      </c>
      <c r="D70" s="1" t="s">
        <v>230</v>
      </c>
      <c r="E70" s="13">
        <f t="shared" si="3"/>
        <v>3000</v>
      </c>
    </row>
    <row r="71" spans="1:5" x14ac:dyDescent="0.25">
      <c r="A71" s="3" t="s">
        <v>347</v>
      </c>
      <c r="B71" s="11" t="str">
        <f t="shared" si="2"/>
        <v>Bal_AkPa_Mi</v>
      </c>
      <c r="C71" s="1" t="s">
        <v>83</v>
      </c>
      <c r="D71" s="1" t="s">
        <v>229</v>
      </c>
      <c r="E71" s="13">
        <f t="shared" si="3"/>
        <v>0</v>
      </c>
    </row>
    <row r="72" spans="1:5" x14ac:dyDescent="0.25">
      <c r="A72" s="3" t="s">
        <v>348</v>
      </c>
      <c r="B72" s="11" t="str">
        <f t="shared" si="2"/>
        <v>Bal_AkPa_EkTot</v>
      </c>
      <c r="C72" s="4" t="s">
        <v>84</v>
      </c>
      <c r="D72" s="4" t="s">
        <v>238</v>
      </c>
      <c r="E72" s="13">
        <f t="shared" si="3"/>
        <v>3075580</v>
      </c>
    </row>
    <row r="73" spans="1:5" x14ac:dyDescent="0.25">
      <c r="A73" s="3" t="s">
        <v>291</v>
      </c>
      <c r="B73" s="11" t="str">
        <f t="shared" si="2"/>
        <v>Bal_AkPa_OKap</v>
      </c>
      <c r="C73" s="1" t="s">
        <v>130</v>
      </c>
      <c r="D73" s="1" t="s">
        <v>206</v>
      </c>
      <c r="E73" s="13">
        <f t="shared" si="3"/>
        <v>0</v>
      </c>
    </row>
    <row r="74" spans="1:5" x14ac:dyDescent="0.25">
      <c r="A74" s="3" t="s">
        <v>349</v>
      </c>
      <c r="B74" s="11" t="str">
        <f t="shared" si="2"/>
        <v>Bal_AkPa_AnLk</v>
      </c>
      <c r="C74" s="1" t="s">
        <v>131</v>
      </c>
      <c r="D74" s="1" t="s">
        <v>207</v>
      </c>
      <c r="E74" s="13">
        <f t="shared" si="3"/>
        <v>798678</v>
      </c>
    </row>
    <row r="75" spans="1:5" x14ac:dyDescent="0.25">
      <c r="A75" s="3" t="s">
        <v>350</v>
      </c>
      <c r="B75" s="11" t="str">
        <f t="shared" si="2"/>
        <v>Bal_AkPa_ALTot</v>
      </c>
      <c r="C75" s="4" t="s">
        <v>132</v>
      </c>
      <c r="D75" s="4" t="s">
        <v>239</v>
      </c>
      <c r="E75" s="13">
        <f t="shared" si="3"/>
        <v>798678</v>
      </c>
    </row>
    <row r="76" spans="1:5" x14ac:dyDescent="0.25">
      <c r="A76" s="3" t="s">
        <v>351</v>
      </c>
      <c r="B76" s="11" t="str">
        <f t="shared" si="2"/>
        <v>Bal_AkPa_Phs</v>
      </c>
      <c r="C76" s="1" t="s">
        <v>133</v>
      </c>
      <c r="D76" s="1" t="s">
        <v>232</v>
      </c>
      <c r="E76" s="13">
        <f t="shared" si="3"/>
        <v>578844</v>
      </c>
    </row>
    <row r="77" spans="1:5" x14ac:dyDescent="0.25">
      <c r="A77" s="3" t="s">
        <v>352</v>
      </c>
      <c r="B77" s="11" t="str">
        <f t="shared" si="2"/>
        <v>Bal_AkPa_FmS</v>
      </c>
      <c r="C77" s="1" t="s">
        <v>134</v>
      </c>
      <c r="D77" s="1" t="s">
        <v>233</v>
      </c>
      <c r="E77" s="13">
        <f t="shared" si="3"/>
        <v>0</v>
      </c>
    </row>
    <row r="78" spans="1:5" x14ac:dyDescent="0.25">
      <c r="A78" s="3" t="s">
        <v>353</v>
      </c>
      <c r="B78" s="11" t="str">
        <f t="shared" si="2"/>
        <v>Bal_AkPa_GY</v>
      </c>
      <c r="C78" s="1" t="s">
        <v>135</v>
      </c>
      <c r="D78" s="1" t="s">
        <v>170</v>
      </c>
      <c r="E78" s="13">
        <f t="shared" si="3"/>
        <v>57201092</v>
      </c>
    </row>
    <row r="79" spans="1:5" x14ac:dyDescent="0.25">
      <c r="A79" s="3" t="s">
        <v>401</v>
      </c>
      <c r="B79" s="11" t="str">
        <f t="shared" si="2"/>
        <v>Bal_AkPa_inBp</v>
      </c>
      <c r="C79" s="1" t="s">
        <v>136</v>
      </c>
      <c r="D79" s="1" t="s">
        <v>208</v>
      </c>
      <c r="E79" s="13">
        <f t="shared" si="3"/>
        <v>0</v>
      </c>
    </row>
    <row r="80" spans="1:5" x14ac:dyDescent="0.25">
      <c r="A80" s="3" t="s">
        <v>354</v>
      </c>
      <c r="B80" s="11" t="str">
        <f t="shared" si="2"/>
        <v>Bal_AkPa_KoBp</v>
      </c>
      <c r="C80" s="1" t="s">
        <v>137</v>
      </c>
      <c r="D80" s="1" t="s">
        <v>209</v>
      </c>
      <c r="E80" s="13">
        <f t="shared" si="3"/>
        <v>0</v>
      </c>
    </row>
    <row r="81" spans="1:5" x14ac:dyDescent="0.25">
      <c r="A81" s="3" t="s">
        <v>355</v>
      </c>
      <c r="B81" s="11" t="str">
        <f t="shared" si="2"/>
        <v>Bal_AkPa_RmGp</v>
      </c>
      <c r="C81" s="1" t="s">
        <v>138</v>
      </c>
      <c r="D81" s="1" t="s">
        <v>210</v>
      </c>
      <c r="E81" s="13">
        <f t="shared" si="3"/>
        <v>0</v>
      </c>
    </row>
    <row r="82" spans="1:5" x14ac:dyDescent="0.25">
      <c r="A82" s="3" t="s">
        <v>356</v>
      </c>
      <c r="B82" s="11" t="str">
        <f t="shared" si="2"/>
        <v>Bal_AkPa_HGTot</v>
      </c>
      <c r="C82" s="4" t="s">
        <v>139</v>
      </c>
      <c r="D82" s="4" t="s">
        <v>240</v>
      </c>
      <c r="E82" s="13">
        <f t="shared" si="3"/>
        <v>57201092</v>
      </c>
    </row>
    <row r="83" spans="1:5" x14ac:dyDescent="0.25">
      <c r="A83" s="3" t="s">
        <v>357</v>
      </c>
      <c r="B83" s="11" t="str">
        <f t="shared" si="2"/>
        <v>Bal_AkPa_HMrp</v>
      </c>
      <c r="C83" s="1" t="s">
        <v>140</v>
      </c>
      <c r="D83" s="1" t="s">
        <v>211</v>
      </c>
      <c r="E83" s="13">
        <f t="shared" si="3"/>
        <v>53356867</v>
      </c>
    </row>
    <row r="84" spans="1:5" x14ac:dyDescent="0.25">
      <c r="A84" s="3" t="s">
        <v>358</v>
      </c>
      <c r="B84" s="11" t="str">
        <f t="shared" si="2"/>
        <v>Bal_AkPa_RMrp</v>
      </c>
      <c r="C84" s="1" t="s">
        <v>141</v>
      </c>
      <c r="D84" s="1" t="s">
        <v>212</v>
      </c>
      <c r="E84" s="13">
        <f t="shared" si="3"/>
        <v>0</v>
      </c>
    </row>
    <row r="85" spans="1:5" x14ac:dyDescent="0.25">
      <c r="A85" s="3" t="s">
        <v>359</v>
      </c>
      <c r="B85" s="11" t="str">
        <f t="shared" si="2"/>
        <v>Bal_AkPa_MrpTot</v>
      </c>
      <c r="C85" s="4" t="s">
        <v>142</v>
      </c>
      <c r="D85" s="4" t="s">
        <v>241</v>
      </c>
      <c r="E85" s="13">
        <f t="shared" si="3"/>
        <v>53356867</v>
      </c>
    </row>
    <row r="86" spans="1:5" x14ac:dyDescent="0.25">
      <c r="A86" s="3" t="s">
        <v>289</v>
      </c>
      <c r="B86" s="11" t="str">
        <f t="shared" si="2"/>
        <v>Bal_AkPa_LPTot</v>
      </c>
      <c r="C86" s="4" t="s">
        <v>143</v>
      </c>
      <c r="D86" s="4" t="s">
        <v>242</v>
      </c>
      <c r="E86" s="13">
        <f t="shared" si="3"/>
        <v>110557959</v>
      </c>
    </row>
    <row r="87" spans="1:5" x14ac:dyDescent="0.25">
      <c r="A87" s="3" t="s">
        <v>360</v>
      </c>
      <c r="B87" s="11" t="str">
        <f t="shared" si="2"/>
        <v>Bal_AkPa_FmLi</v>
      </c>
      <c r="C87" s="1" t="s">
        <v>144</v>
      </c>
      <c r="D87" s="1" t="s">
        <v>213</v>
      </c>
      <c r="E87" s="13">
        <f t="shared" si="3"/>
        <v>1555063</v>
      </c>
    </row>
    <row r="88" spans="1:5" x14ac:dyDescent="0.25">
      <c r="A88" s="3" t="s">
        <v>361</v>
      </c>
      <c r="B88" s="11" t="str">
        <f t="shared" si="2"/>
        <v>Bal_AkPa_EhS</v>
      </c>
      <c r="C88" s="1" t="s">
        <v>145</v>
      </c>
      <c r="D88" s="1" t="s">
        <v>214</v>
      </c>
      <c r="E88" s="13">
        <f t="shared" si="3"/>
        <v>4180340</v>
      </c>
    </row>
    <row r="89" spans="1:5" x14ac:dyDescent="0.25">
      <c r="A89" s="3" t="s">
        <v>362</v>
      </c>
      <c r="B89" s="11" t="str">
        <f t="shared" si="2"/>
        <v>Bal_AkPa_RmS</v>
      </c>
      <c r="C89" s="1" t="s">
        <v>146</v>
      </c>
      <c r="D89" s="1" t="s">
        <v>215</v>
      </c>
      <c r="E89" s="13">
        <f t="shared" si="3"/>
        <v>138827</v>
      </c>
    </row>
    <row r="90" spans="1:5" x14ac:dyDescent="0.25">
      <c r="A90" s="3" t="s">
        <v>271</v>
      </c>
      <c r="B90" s="11" t="str">
        <f t="shared" si="2"/>
        <v>Bal_AkPa_HBP</v>
      </c>
      <c r="C90" s="1" t="s">
        <v>147</v>
      </c>
      <c r="D90" s="1" t="s">
        <v>171</v>
      </c>
      <c r="E90" s="13">
        <f t="shared" ref="E90:E110" si="4">INDEX(LivData,MATCH($D$3,LivNavn,0),MATCH($B90,LivVar,0))</f>
        <v>136064</v>
      </c>
    </row>
    <row r="91" spans="1:5" x14ac:dyDescent="0.25">
      <c r="A91" s="3" t="s">
        <v>363</v>
      </c>
      <c r="B91" s="11" t="str">
        <f t="shared" si="2"/>
        <v>Bal_AkPa_HFiTot</v>
      </c>
      <c r="C91" s="4" t="s">
        <v>148</v>
      </c>
      <c r="D91" s="4" t="s">
        <v>397</v>
      </c>
      <c r="E91" s="13">
        <f t="shared" si="4"/>
        <v>117147097</v>
      </c>
    </row>
    <row r="92" spans="1:5" x14ac:dyDescent="0.25">
      <c r="A92" s="3" t="s">
        <v>364</v>
      </c>
      <c r="B92" s="11" t="str">
        <f t="shared" si="2"/>
        <v>Bal_AkPa_PLF</v>
      </c>
      <c r="C92" s="1" t="s">
        <v>149</v>
      </c>
      <c r="D92" s="1" t="s">
        <v>172</v>
      </c>
      <c r="E92" s="13">
        <f t="shared" si="4"/>
        <v>0</v>
      </c>
    </row>
    <row r="93" spans="1:5" x14ac:dyDescent="0.25">
      <c r="A93" s="3" t="s">
        <v>365</v>
      </c>
      <c r="B93" s="11" t="str">
        <f t="shared" si="2"/>
        <v>Bal_AkPa_USf</v>
      </c>
      <c r="C93" s="1" t="s">
        <v>150</v>
      </c>
      <c r="D93" s="1" t="s">
        <v>173</v>
      </c>
      <c r="E93" s="13">
        <f t="shared" si="4"/>
        <v>0</v>
      </c>
    </row>
    <row r="94" spans="1:5" x14ac:dyDescent="0.25">
      <c r="A94" s="3" t="s">
        <v>366</v>
      </c>
      <c r="B94" s="11" t="str">
        <f t="shared" si="2"/>
        <v>Bal_AkPa_XHen</v>
      </c>
      <c r="C94" s="1" t="s">
        <v>151</v>
      </c>
      <c r="D94" s="1" t="s">
        <v>174</v>
      </c>
      <c r="E94" s="13">
        <f t="shared" si="4"/>
        <v>0</v>
      </c>
    </row>
    <row r="95" spans="1:5" x14ac:dyDescent="0.25">
      <c r="A95" s="3" t="s">
        <v>367</v>
      </c>
      <c r="B95" s="11" t="str">
        <f t="shared" si="2"/>
        <v>Bal_AkPa_HFTot</v>
      </c>
      <c r="C95" s="4" t="s">
        <v>152</v>
      </c>
      <c r="D95" s="4" t="s">
        <v>394</v>
      </c>
      <c r="E95" s="13">
        <f t="shared" si="4"/>
        <v>0</v>
      </c>
    </row>
    <row r="96" spans="1:5" x14ac:dyDescent="0.25">
      <c r="A96" s="3" t="s">
        <v>380</v>
      </c>
      <c r="B96" s="11" t="str">
        <f t="shared" si="2"/>
        <v>Bal_AkPa_Gfdep</v>
      </c>
      <c r="C96" s="1" t="s">
        <v>153</v>
      </c>
      <c r="D96" s="1" t="s">
        <v>114</v>
      </c>
      <c r="E96" s="13">
        <f t="shared" si="4"/>
        <v>0</v>
      </c>
    </row>
    <row r="97" spans="1:5" x14ac:dyDescent="0.25">
      <c r="A97" s="3" t="s">
        <v>272</v>
      </c>
      <c r="B97" s="11" t="str">
        <f t="shared" si="2"/>
        <v>Bal_AkPa_GDF</v>
      </c>
      <c r="C97" s="1" t="s">
        <v>154</v>
      </c>
      <c r="D97" s="1" t="s">
        <v>175</v>
      </c>
      <c r="E97" s="13">
        <f t="shared" si="4"/>
        <v>137180</v>
      </c>
    </row>
    <row r="98" spans="1:5" x14ac:dyDescent="0.25">
      <c r="A98" s="3" t="s">
        <v>273</v>
      </c>
      <c r="B98" s="11" t="str">
        <f t="shared" si="2"/>
        <v>Bal_AkPa_GGf</v>
      </c>
      <c r="C98" s="1" t="s">
        <v>155</v>
      </c>
      <c r="D98" s="1" t="s">
        <v>176</v>
      </c>
      <c r="E98" s="13">
        <f t="shared" si="4"/>
        <v>169487</v>
      </c>
    </row>
    <row r="99" spans="1:5" x14ac:dyDescent="0.25">
      <c r="A99" s="3" t="s">
        <v>402</v>
      </c>
      <c r="B99" s="11" t="str">
        <f t="shared" si="2"/>
        <v>Bal_AkPa_OgL</v>
      </c>
      <c r="C99" s="1" t="s">
        <v>156</v>
      </c>
      <c r="D99" s="1" t="s">
        <v>177</v>
      </c>
      <c r="E99" s="13">
        <f t="shared" si="4"/>
        <v>0</v>
      </c>
    </row>
    <row r="100" spans="1:5" x14ac:dyDescent="0.25">
      <c r="A100" s="3" t="s">
        <v>274</v>
      </c>
      <c r="B100" s="11" t="str">
        <f t="shared" si="2"/>
        <v>Bal_AkPa_KonG</v>
      </c>
      <c r="C100" s="1" t="s">
        <v>157</v>
      </c>
      <c r="D100" s="1" t="s">
        <v>178</v>
      </c>
      <c r="E100" s="13">
        <f t="shared" si="4"/>
        <v>0</v>
      </c>
    </row>
    <row r="101" spans="1:5" x14ac:dyDescent="0.25">
      <c r="A101" s="3" t="s">
        <v>368</v>
      </c>
      <c r="B101" s="11" t="str">
        <f t="shared" si="2"/>
        <v>Bal_AkPa_UdG</v>
      </c>
      <c r="C101" s="1" t="s">
        <v>158</v>
      </c>
      <c r="D101" s="1" t="s">
        <v>186</v>
      </c>
      <c r="E101" s="13">
        <f t="shared" si="4"/>
        <v>0</v>
      </c>
    </row>
    <row r="102" spans="1:5" x14ac:dyDescent="0.25">
      <c r="A102" s="3" t="s">
        <v>275</v>
      </c>
      <c r="B102" s="11" t="str">
        <f t="shared" si="2"/>
        <v>Bal_AkPa_GKre</v>
      </c>
      <c r="C102" s="1" t="s">
        <v>159</v>
      </c>
      <c r="D102" s="1" t="s">
        <v>179</v>
      </c>
      <c r="E102" s="13">
        <f t="shared" si="4"/>
        <v>4358270</v>
      </c>
    </row>
    <row r="103" spans="1:5" x14ac:dyDescent="0.25">
      <c r="A103" s="3" t="s">
        <v>369</v>
      </c>
      <c r="B103" s="11" t="str">
        <f t="shared" si="2"/>
        <v>Bal_AkPa_GTv</v>
      </c>
      <c r="C103" s="1" t="s">
        <v>216</v>
      </c>
      <c r="D103" s="1" t="s">
        <v>180</v>
      </c>
      <c r="E103" s="13">
        <f t="shared" si="4"/>
        <v>757487</v>
      </c>
    </row>
    <row r="104" spans="1:5" x14ac:dyDescent="0.25">
      <c r="A104" s="3" t="s">
        <v>370</v>
      </c>
      <c r="B104" s="11" t="str">
        <f t="shared" si="2"/>
        <v>Bal_AkPa_GAv</v>
      </c>
      <c r="C104" s="1" t="s">
        <v>217</v>
      </c>
      <c r="D104" s="1" t="s">
        <v>181</v>
      </c>
      <c r="E104" s="13">
        <f t="shared" si="4"/>
        <v>0</v>
      </c>
    </row>
    <row r="105" spans="1:5" x14ac:dyDescent="0.25">
      <c r="A105" s="3" t="s">
        <v>371</v>
      </c>
      <c r="B105" s="11" t="str">
        <f t="shared" si="2"/>
        <v>Bal_AkPa_AkSf</v>
      </c>
      <c r="C105" s="1" t="s">
        <v>218</v>
      </c>
      <c r="D105" s="1" t="s">
        <v>182</v>
      </c>
      <c r="E105" s="13">
        <f t="shared" si="4"/>
        <v>0</v>
      </c>
    </row>
    <row r="106" spans="1:5" x14ac:dyDescent="0.25">
      <c r="A106" s="3" t="s">
        <v>276</v>
      </c>
      <c r="B106" s="11" t="str">
        <f t="shared" si="2"/>
        <v>Bal_AkPa_MOF</v>
      </c>
      <c r="C106" s="1" t="s">
        <v>219</v>
      </c>
      <c r="D106" s="1" t="s">
        <v>183</v>
      </c>
      <c r="E106" s="13">
        <f t="shared" si="4"/>
        <v>0</v>
      </c>
    </row>
    <row r="107" spans="1:5" x14ac:dyDescent="0.25">
      <c r="A107" s="3" t="s">
        <v>372</v>
      </c>
      <c r="B107" s="11" t="str">
        <f t="shared" si="2"/>
        <v>Bal_AkPa_XG</v>
      </c>
      <c r="C107" s="1" t="s">
        <v>220</v>
      </c>
      <c r="D107" s="1" t="s">
        <v>184</v>
      </c>
      <c r="E107" s="13">
        <f t="shared" si="4"/>
        <v>2760304</v>
      </c>
    </row>
    <row r="108" spans="1:5" x14ac:dyDescent="0.25">
      <c r="A108" s="3" t="s">
        <v>277</v>
      </c>
      <c r="B108" s="11" t="str">
        <f t="shared" si="2"/>
        <v>Bal_AkPa_GTot</v>
      </c>
      <c r="C108" s="4" t="s">
        <v>231</v>
      </c>
      <c r="D108" s="4" t="s">
        <v>395</v>
      </c>
      <c r="E108" s="13">
        <f t="shared" si="4"/>
        <v>8182728</v>
      </c>
    </row>
    <row r="109" spans="1:5" x14ac:dyDescent="0.25">
      <c r="A109" s="3" t="s">
        <v>373</v>
      </c>
      <c r="B109" s="11" t="str">
        <f t="shared" si="2"/>
        <v>Bal_AkPa_Pap</v>
      </c>
      <c r="C109" s="1" t="s">
        <v>234</v>
      </c>
      <c r="D109" s="1" t="s">
        <v>185</v>
      </c>
      <c r="E109" s="13">
        <f t="shared" si="4"/>
        <v>424012</v>
      </c>
    </row>
    <row r="110" spans="1:5" x14ac:dyDescent="0.25">
      <c r="A110" s="3" t="s">
        <v>374</v>
      </c>
      <c r="B110" s="11" t="str">
        <f t="shared" si="2"/>
        <v>Bal_AkPa_PasTot</v>
      </c>
      <c r="C110" s="4" t="s">
        <v>235</v>
      </c>
      <c r="D110" s="4" t="s">
        <v>396</v>
      </c>
      <c r="E110" s="13">
        <f t="shared" si="4"/>
        <v>129628095</v>
      </c>
    </row>
    <row r="111" spans="1:5" x14ac:dyDescent="0.25"/>
  </sheetData>
  <sheetProtection algorithmName="SHA-512" hashValue="lfjIU2le8KYV7SMmZOUAciwmiT0DZifS9qZ0TShCAU+4xZW+OXvmH9s7IwyuD0PtMeI+NU70rxrjsRf5KYLidQ==" saltValue="d8PQN8DPZh8CppwM14an+A==" spinCount="100000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11" hidden="1" customWidth="1"/>
    <col min="2" max="2" width="17.140625" style="11" hidden="1" customWidth="1"/>
    <col min="3" max="3" width="13.5703125" style="11" customWidth="1"/>
    <col min="4" max="4" width="84.28515625" style="17" customWidth="1"/>
    <col min="5" max="5" width="19.285156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>
      <c r="C3" s="112" t="s">
        <v>976</v>
      </c>
      <c r="D3" s="113" t="s">
        <v>558</v>
      </c>
      <c r="E3" s="113"/>
    </row>
    <row r="4" spans="1:5" x14ac:dyDescent="0.25">
      <c r="C4" s="112"/>
      <c r="D4" s="113"/>
      <c r="E4" s="113"/>
    </row>
    <row r="5" spans="1:5" x14ac:dyDescent="0.25">
      <c r="C5" s="38" t="s">
        <v>977</v>
      </c>
      <c r="D5" s="114">
        <f>INDEX(LivData,MATCH($D$3,LivNavn,0),MATCH("regnr",LivVar,0))</f>
        <v>63010</v>
      </c>
      <c r="E5" s="114"/>
    </row>
    <row r="6" spans="1:5" x14ac:dyDescent="0.25"/>
    <row r="7" spans="1:5" ht="23.25" x14ac:dyDescent="0.25">
      <c r="C7" s="101" t="s">
        <v>1016</v>
      </c>
      <c r="D7" s="102"/>
      <c r="E7" s="102"/>
    </row>
    <row r="8" spans="1:5" ht="15" customHeight="1" x14ac:dyDescent="0.25">
      <c r="C8" s="93" t="s">
        <v>187</v>
      </c>
      <c r="D8" s="93"/>
      <c r="E8" s="93"/>
    </row>
    <row r="9" spans="1:5" x14ac:dyDescent="0.25">
      <c r="A9" s="14" t="s">
        <v>245</v>
      </c>
      <c r="B9" s="16" t="s">
        <v>981</v>
      </c>
      <c r="C9" s="1"/>
      <c r="D9" s="5"/>
      <c r="E9" s="2" t="s">
        <v>641</v>
      </c>
    </row>
    <row r="10" spans="1:5" ht="16.5" customHeight="1" x14ac:dyDescent="0.25">
      <c r="A10" s="8" t="s">
        <v>982</v>
      </c>
      <c r="B10" s="11" t="str">
        <f>"Lph_"&amp;A10&amp;"_"&amp;$B$9</f>
        <v>Lph_LhP_pTot</v>
      </c>
      <c r="C10" s="1" t="s">
        <v>5</v>
      </c>
      <c r="D10" s="15" t="s">
        <v>980</v>
      </c>
      <c r="E10" s="13">
        <f t="shared" ref="E10:E28" si="0">INDEX(LivData,MATCH($D$3,LivNavn,0),MATCH($B10,LivVar,0))</f>
        <v>97108698</v>
      </c>
    </row>
    <row r="11" spans="1:5" ht="16.5" customHeight="1" x14ac:dyDescent="0.25">
      <c r="A11" s="8" t="s">
        <v>984</v>
      </c>
      <c r="B11" s="11" t="str">
        <f t="shared" ref="B11:B28" si="1">"Lph_"&amp;A11&amp;"_"&amp;$B$9</f>
        <v>Lph_FmP_pTot</v>
      </c>
      <c r="C11" s="1" t="s">
        <v>6</v>
      </c>
      <c r="D11" s="15" t="s">
        <v>983</v>
      </c>
      <c r="E11" s="13">
        <f t="shared" si="0"/>
        <v>2163947</v>
      </c>
    </row>
    <row r="12" spans="1:5" ht="16.5" customHeight="1" x14ac:dyDescent="0.25">
      <c r="A12" s="8" t="s">
        <v>986</v>
      </c>
      <c r="B12" s="11" t="str">
        <f t="shared" si="1"/>
        <v>Lph_FHTot_pTot</v>
      </c>
      <c r="C12" s="4" t="s">
        <v>7</v>
      </c>
      <c r="D12" s="5" t="s">
        <v>985</v>
      </c>
      <c r="E12" s="13">
        <f t="shared" si="0"/>
        <v>99272645</v>
      </c>
    </row>
    <row r="13" spans="1:5" ht="16.5" customHeight="1" x14ac:dyDescent="0.25">
      <c r="A13" s="8" t="s">
        <v>988</v>
      </c>
      <c r="B13" s="11" t="str">
        <f t="shared" si="1"/>
        <v>Lph_KBP_pTot</v>
      </c>
      <c r="C13" s="1" t="s">
        <v>8</v>
      </c>
      <c r="D13" s="15" t="s">
        <v>987</v>
      </c>
      <c r="E13" s="13">
        <f t="shared" si="0"/>
        <v>-4471719</v>
      </c>
    </row>
    <row r="14" spans="1:5" ht="16.5" customHeight="1" x14ac:dyDescent="0.25">
      <c r="A14" s="8" t="s">
        <v>990</v>
      </c>
      <c r="B14" s="11" t="str">
        <f t="shared" si="1"/>
        <v>Lph_VrP_pTot</v>
      </c>
      <c r="C14" s="1" t="s">
        <v>9</v>
      </c>
      <c r="D14" s="15" t="s">
        <v>989</v>
      </c>
      <c r="E14" s="13">
        <f t="shared" si="0"/>
        <v>-8198728</v>
      </c>
    </row>
    <row r="15" spans="1:5" ht="16.5" customHeight="1" x14ac:dyDescent="0.25">
      <c r="A15" s="8" t="s">
        <v>992</v>
      </c>
      <c r="B15" s="11" t="str">
        <f t="shared" si="1"/>
        <v>Lph_RHP_pTot</v>
      </c>
      <c r="C15" s="4" t="s">
        <v>10</v>
      </c>
      <c r="D15" s="5" t="s">
        <v>991</v>
      </c>
      <c r="E15" s="13">
        <f t="shared" si="0"/>
        <v>86602198</v>
      </c>
    </row>
    <row r="16" spans="1:5" ht="16.5" customHeight="1" x14ac:dyDescent="0.25">
      <c r="A16" s="8" t="s">
        <v>279</v>
      </c>
      <c r="B16" s="11" t="str">
        <f t="shared" si="1"/>
        <v>Lph_BM_pTot</v>
      </c>
      <c r="C16" s="1" t="s">
        <v>11</v>
      </c>
      <c r="D16" s="15" t="s">
        <v>0</v>
      </c>
      <c r="E16" s="13">
        <f t="shared" si="0"/>
        <v>11559027</v>
      </c>
    </row>
    <row r="17" spans="1:5" ht="16.5" customHeight="1" x14ac:dyDescent="0.25">
      <c r="A17" s="8" t="s">
        <v>994</v>
      </c>
      <c r="B17" s="11" t="str">
        <f t="shared" si="1"/>
        <v>Lph_TiAk_pTot</v>
      </c>
      <c r="C17" s="1" t="s">
        <v>12</v>
      </c>
      <c r="D17" s="15" t="s">
        <v>993</v>
      </c>
      <c r="E17" s="13">
        <f t="shared" si="0"/>
        <v>7589134</v>
      </c>
    </row>
    <row r="18" spans="1:5" ht="16.5" customHeight="1" x14ac:dyDescent="0.25">
      <c r="A18" s="8" t="s">
        <v>996</v>
      </c>
      <c r="B18" s="11" t="str">
        <f t="shared" si="1"/>
        <v>Lph_FPy_pTot</v>
      </c>
      <c r="C18" s="1" t="s">
        <v>13</v>
      </c>
      <c r="D18" s="15" t="s">
        <v>995</v>
      </c>
      <c r="E18" s="13">
        <f t="shared" si="0"/>
        <v>-6985316</v>
      </c>
    </row>
    <row r="19" spans="1:5" ht="16.5" customHeight="1" x14ac:dyDescent="0.25">
      <c r="A19" s="8" t="s">
        <v>998</v>
      </c>
      <c r="B19" s="11" t="str">
        <f t="shared" si="1"/>
        <v>Lph_TiOm_pTot</v>
      </c>
      <c r="C19" s="1" t="s">
        <v>14</v>
      </c>
      <c r="D19" s="15" t="s">
        <v>997</v>
      </c>
      <c r="E19" s="13">
        <f t="shared" si="0"/>
        <v>-229702</v>
      </c>
    </row>
    <row r="20" spans="1:5" ht="16.5" customHeight="1" x14ac:dyDescent="0.25">
      <c r="A20" s="8" t="s">
        <v>1000</v>
      </c>
      <c r="B20" s="11" t="str">
        <f t="shared" si="1"/>
        <v>Lph_TiRi_pTot</v>
      </c>
      <c r="C20" s="1" t="s">
        <v>15</v>
      </c>
      <c r="D20" s="15" t="s">
        <v>999</v>
      </c>
      <c r="E20" s="13">
        <f t="shared" si="0"/>
        <v>-117731</v>
      </c>
    </row>
    <row r="21" spans="1:5" ht="16.5" customHeight="1" x14ac:dyDescent="0.25">
      <c r="A21" s="8" t="s">
        <v>1002</v>
      </c>
      <c r="B21" s="11" t="str">
        <f t="shared" si="1"/>
        <v>Lph_Rhx_pTot</v>
      </c>
      <c r="C21" s="1" t="s">
        <v>16</v>
      </c>
      <c r="D21" s="15" t="s">
        <v>1001</v>
      </c>
      <c r="E21" s="13">
        <f t="shared" si="0"/>
        <v>-10783</v>
      </c>
    </row>
    <row r="22" spans="1:5" ht="16.5" customHeight="1" x14ac:dyDescent="0.25">
      <c r="A22" s="8" t="s">
        <v>1004</v>
      </c>
      <c r="B22" s="11" t="str">
        <f t="shared" si="1"/>
        <v>Lph_RHU_pTot</v>
      </c>
      <c r="C22" s="4" t="s">
        <v>17</v>
      </c>
      <c r="D22" s="5" t="s">
        <v>1003</v>
      </c>
      <c r="E22" s="13">
        <f t="shared" si="0"/>
        <v>98406827</v>
      </c>
    </row>
    <row r="23" spans="1:5" ht="16.5" customHeight="1" x14ac:dyDescent="0.25">
      <c r="A23" s="8" t="s">
        <v>1006</v>
      </c>
      <c r="B23" s="11" t="str">
        <f t="shared" si="1"/>
        <v>Lph_VrU_pTot</v>
      </c>
      <c r="C23" s="1" t="s">
        <v>18</v>
      </c>
      <c r="D23" s="15" t="s">
        <v>1005</v>
      </c>
      <c r="E23" s="13">
        <f t="shared" si="0"/>
        <v>9568001</v>
      </c>
    </row>
    <row r="24" spans="1:5" ht="16.5" customHeight="1" x14ac:dyDescent="0.25">
      <c r="A24" s="8" t="s">
        <v>1008</v>
      </c>
      <c r="B24" s="11" t="str">
        <f t="shared" si="1"/>
        <v>Lph_BPu_pTot</v>
      </c>
      <c r="C24" s="1" t="s">
        <v>19</v>
      </c>
      <c r="D24" s="15" t="s">
        <v>1007</v>
      </c>
      <c r="E24" s="13">
        <f t="shared" si="0"/>
        <v>4138195</v>
      </c>
    </row>
    <row r="25" spans="1:5" ht="16.5" customHeight="1" x14ac:dyDescent="0.25">
      <c r="A25" s="8" t="s">
        <v>1009</v>
      </c>
      <c r="B25" s="11" t="str">
        <f t="shared" si="1"/>
        <v>Lph_Fphx_pTot</v>
      </c>
      <c r="C25" s="1" t="s">
        <v>20</v>
      </c>
      <c r="D25" s="15" t="s">
        <v>1001</v>
      </c>
      <c r="E25" s="13">
        <f t="shared" si="0"/>
        <v>0</v>
      </c>
    </row>
    <row r="26" spans="1:5" ht="16.5" customHeight="1" x14ac:dyDescent="0.25">
      <c r="A26" s="8" t="s">
        <v>1011</v>
      </c>
      <c r="B26" s="11" t="str">
        <f t="shared" si="1"/>
        <v>Lph_FpHTot_pTot</v>
      </c>
      <c r="C26" s="4" t="s">
        <v>21</v>
      </c>
      <c r="D26" s="5" t="s">
        <v>1010</v>
      </c>
      <c r="E26" s="13">
        <f t="shared" si="0"/>
        <v>112113023</v>
      </c>
    </row>
    <row r="27" spans="1:5" ht="16.5" customHeight="1" x14ac:dyDescent="0.25">
      <c r="A27" s="8" t="s">
        <v>1013</v>
      </c>
      <c r="B27" s="11" t="str">
        <f t="shared" si="1"/>
        <v>Lph_FmU_pTot</v>
      </c>
      <c r="C27" s="1" t="s">
        <v>22</v>
      </c>
      <c r="D27" s="15" t="s">
        <v>1012</v>
      </c>
      <c r="E27" s="13">
        <f t="shared" si="0"/>
        <v>-1555064</v>
      </c>
    </row>
    <row r="28" spans="1:5" x14ac:dyDescent="0.25">
      <c r="A28" s="8" t="s">
        <v>1015</v>
      </c>
      <c r="B28" s="11" t="str">
        <f t="shared" si="1"/>
        <v>Lph_LPU_pTot</v>
      </c>
      <c r="C28" s="4" t="s">
        <v>23</v>
      </c>
      <c r="D28" s="5" t="s">
        <v>1014</v>
      </c>
      <c r="E28" s="13">
        <f t="shared" si="0"/>
        <v>110557959</v>
      </c>
    </row>
    <row r="29" spans="1:5" x14ac:dyDescent="0.25"/>
  </sheetData>
  <sheetProtection algorithmName="SHA-512" hashValue="iUWIQlpCf+VkwMh/kSX9pS45GdhldiJ5pXF76qcgq0arzvCuueQSaI9kRp3WRyBNeAahSSGqy3yc5t/DHWU4gQ==" saltValue="oRIe9RQJSmUMpJtJSijb0g==" spinCount="100000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13.8554687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>
      <c r="C3" s="112" t="s">
        <v>976</v>
      </c>
      <c r="D3" s="113" t="s">
        <v>571</v>
      </c>
      <c r="E3" s="113"/>
    </row>
    <row r="4" spans="1:5" x14ac:dyDescent="0.25">
      <c r="C4" s="112"/>
      <c r="D4" s="113"/>
      <c r="E4" s="113"/>
    </row>
    <row r="5" spans="1:5" x14ac:dyDescent="0.25">
      <c r="C5" s="38" t="s">
        <v>977</v>
      </c>
      <c r="D5" s="114">
        <f>INDEX('TPK data'!1:13,MATCH($D$3,'TPK data'!C1:C13,0),MATCH("Regnr",TpkVar,0))</f>
        <v>70735</v>
      </c>
      <c r="E5" s="114"/>
    </row>
    <row r="6" spans="1:5" x14ac:dyDescent="0.25"/>
    <row r="7" spans="1:5" ht="30" customHeight="1" x14ac:dyDescent="0.25">
      <c r="C7" s="90" t="s">
        <v>1017</v>
      </c>
      <c r="D7" s="91"/>
      <c r="E7" s="92"/>
    </row>
    <row r="8" spans="1:5" ht="15" customHeight="1" x14ac:dyDescent="0.25">
      <c r="C8" s="93" t="s">
        <v>187</v>
      </c>
      <c r="D8" s="93"/>
      <c r="E8" s="93"/>
    </row>
    <row r="9" spans="1:5" ht="31.5" customHeight="1" x14ac:dyDescent="0.25">
      <c r="A9" s="7" t="s">
        <v>245</v>
      </c>
      <c r="B9" s="12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s="11" t="str">
        <f>"Res_"&amp;A10&amp;"_"&amp;$B$9</f>
        <v>Res_BM_BeY</v>
      </c>
      <c r="C10" s="1" t="s">
        <v>5</v>
      </c>
      <c r="D10" s="1" t="s">
        <v>0</v>
      </c>
      <c r="E10" s="13">
        <f>INDEX('TPK data'!1:19,MATCH($D$3,TpkNavn,0),MATCH($B10,TpkVar,0))</f>
        <v>387735</v>
      </c>
    </row>
    <row r="11" spans="1:5" x14ac:dyDescent="0.25">
      <c r="A11" s="8" t="s">
        <v>314</v>
      </c>
      <c r="B11" s="11" t="str">
        <f t="shared" ref="B11:B44" si="0">"Res_"&amp;A11&amp;"_"&amp;$B$9</f>
        <v>Res_AFp_BeY</v>
      </c>
      <c r="C11" s="1" t="s">
        <v>6</v>
      </c>
      <c r="D11" s="1" t="s">
        <v>86</v>
      </c>
      <c r="E11" s="13">
        <f t="shared" ref="E11:E44" si="1">INDEX(TpkData,MATCH($D$3,TpkNavn,0),MATCH($B11,TpkVar,0))</f>
        <v>0</v>
      </c>
    </row>
    <row r="12" spans="1:5" x14ac:dyDescent="0.25">
      <c r="A12" s="8" t="s">
        <v>246</v>
      </c>
      <c r="B12" s="11" t="str">
        <f t="shared" si="0"/>
        <v>Res_PMTot_BeY</v>
      </c>
      <c r="C12" s="4" t="s">
        <v>7</v>
      </c>
      <c r="D12" s="4" t="s">
        <v>1</v>
      </c>
      <c r="E12" s="13">
        <f>INDEX(TpkData,MATCH($D$3,TpkNavn,0),MATCH($B12,TpkVar,0))</f>
        <v>387735</v>
      </c>
    </row>
    <row r="13" spans="1:5" x14ac:dyDescent="0.25">
      <c r="A13" s="8" t="s">
        <v>280</v>
      </c>
      <c r="B13" s="11" t="str">
        <f t="shared" si="0"/>
        <v>Res_IndT_BeY</v>
      </c>
      <c r="C13" s="1" t="s">
        <v>8</v>
      </c>
      <c r="D13" s="1" t="s">
        <v>2</v>
      </c>
      <c r="E13" s="13">
        <f t="shared" si="1"/>
        <v>0</v>
      </c>
    </row>
    <row r="14" spans="1:5" x14ac:dyDescent="0.25">
      <c r="A14" s="8" t="s">
        <v>281</v>
      </c>
      <c r="B14" s="11" t="str">
        <f t="shared" si="0"/>
        <v>Res_IndA_BeY</v>
      </c>
      <c r="C14" s="1" t="s">
        <v>9</v>
      </c>
      <c r="D14" s="1" t="s">
        <v>3</v>
      </c>
      <c r="E14" s="13">
        <f t="shared" si="1"/>
        <v>0</v>
      </c>
    </row>
    <row r="15" spans="1:5" x14ac:dyDescent="0.25">
      <c r="A15" s="8" t="s">
        <v>282</v>
      </c>
      <c r="B15" s="11" t="str">
        <f t="shared" si="0"/>
        <v>Res_IndE_BeY</v>
      </c>
      <c r="C15" s="1" t="s">
        <v>10</v>
      </c>
      <c r="D15" s="1" t="s">
        <v>4</v>
      </c>
      <c r="E15" s="13">
        <f t="shared" si="1"/>
        <v>2</v>
      </c>
    </row>
    <row r="16" spans="1:5" x14ac:dyDescent="0.25">
      <c r="A16" s="8" t="s">
        <v>315</v>
      </c>
      <c r="B16" s="11" t="str">
        <f t="shared" si="0"/>
        <v>Res_RiU_BeY</v>
      </c>
      <c r="C16" s="1" t="s">
        <v>11</v>
      </c>
      <c r="D16" s="1" t="s">
        <v>46</v>
      </c>
      <c r="E16" s="13">
        <f t="shared" si="1"/>
        <v>106260</v>
      </c>
    </row>
    <row r="17" spans="1:5" x14ac:dyDescent="0.25">
      <c r="A17" s="8" t="s">
        <v>283</v>
      </c>
      <c r="B17" s="11" t="str">
        <f t="shared" si="0"/>
        <v>Res_Kurs_BeY</v>
      </c>
      <c r="C17" s="1" t="s">
        <v>12</v>
      </c>
      <c r="D17" s="1" t="s">
        <v>47</v>
      </c>
      <c r="E17" s="13">
        <f t="shared" si="1"/>
        <v>840343</v>
      </c>
    </row>
    <row r="18" spans="1:5" x14ac:dyDescent="0.25">
      <c r="A18" s="8" t="s">
        <v>316</v>
      </c>
      <c r="B18" s="11" t="str">
        <f t="shared" si="0"/>
        <v>Res_Rug_BeY</v>
      </c>
      <c r="C18" s="1" t="s">
        <v>13</v>
      </c>
      <c r="D18" s="1" t="s">
        <v>48</v>
      </c>
      <c r="E18" s="13">
        <f t="shared" si="1"/>
        <v>-613</v>
      </c>
    </row>
    <row r="19" spans="1:5" x14ac:dyDescent="0.25">
      <c r="A19" s="8" t="s">
        <v>284</v>
      </c>
      <c r="B19" s="11" t="str">
        <f t="shared" si="0"/>
        <v>Res_AdmV_BeY</v>
      </c>
      <c r="C19" s="1" t="s">
        <v>14</v>
      </c>
      <c r="D19" s="1" t="s">
        <v>49</v>
      </c>
      <c r="E19" s="13">
        <f t="shared" si="1"/>
        <v>-25453</v>
      </c>
    </row>
    <row r="20" spans="1:5" ht="15.75" customHeight="1" x14ac:dyDescent="0.25">
      <c r="A20" s="8" t="s">
        <v>381</v>
      </c>
      <c r="B20" s="11" t="str">
        <f t="shared" si="0"/>
        <v>Res_iaTot_BeY</v>
      </c>
      <c r="C20" s="4" t="s">
        <v>15</v>
      </c>
      <c r="D20" s="4" t="s">
        <v>50</v>
      </c>
      <c r="E20" s="13">
        <f t="shared" si="1"/>
        <v>920539</v>
      </c>
    </row>
    <row r="21" spans="1:5" x14ac:dyDescent="0.25">
      <c r="A21" s="8" t="s">
        <v>285</v>
      </c>
      <c r="B21" s="11" t="str">
        <f t="shared" si="0"/>
        <v>Res_Pas_BeY</v>
      </c>
      <c r="C21" s="1" t="s">
        <v>16</v>
      </c>
      <c r="D21" s="1" t="s">
        <v>51</v>
      </c>
      <c r="E21" s="13">
        <f t="shared" si="1"/>
        <v>-139133</v>
      </c>
    </row>
    <row r="22" spans="1:5" x14ac:dyDescent="0.25">
      <c r="A22" s="8" t="s">
        <v>317</v>
      </c>
      <c r="B22" s="11" t="str">
        <f t="shared" si="0"/>
        <v>Res_UbY_BeY</v>
      </c>
      <c r="C22" s="1" t="s">
        <v>17</v>
      </c>
      <c r="D22" s="1" t="s">
        <v>52</v>
      </c>
      <c r="E22" s="13">
        <f t="shared" si="1"/>
        <v>-253065</v>
      </c>
    </row>
    <row r="23" spans="1:5" x14ac:dyDescent="0.25">
      <c r="A23" s="8" t="s">
        <v>318</v>
      </c>
      <c r="B23" s="11" t="str">
        <f t="shared" si="0"/>
        <v>Res_MGd_BeY</v>
      </c>
      <c r="C23" s="1" t="s">
        <v>18</v>
      </c>
      <c r="D23" s="1" t="s">
        <v>53</v>
      </c>
      <c r="E23" s="13">
        <f t="shared" si="1"/>
        <v>0</v>
      </c>
    </row>
    <row r="24" spans="1:5" x14ac:dyDescent="0.25">
      <c r="A24" s="8" t="s">
        <v>286</v>
      </c>
      <c r="B24" s="11" t="str">
        <f t="shared" si="0"/>
        <v>Res_YTot_BeY</v>
      </c>
      <c r="C24" s="4" t="s">
        <v>19</v>
      </c>
      <c r="D24" s="4" t="s">
        <v>189</v>
      </c>
      <c r="E24" s="13">
        <f t="shared" si="1"/>
        <v>-253065</v>
      </c>
    </row>
    <row r="25" spans="1:5" x14ac:dyDescent="0.25">
      <c r="A25" s="8" t="s">
        <v>287</v>
      </c>
      <c r="B25" s="11" t="str">
        <f t="shared" si="0"/>
        <v>Res_LP_BeY</v>
      </c>
      <c r="C25" s="1" t="s">
        <v>20</v>
      </c>
      <c r="D25" s="1" t="s">
        <v>243</v>
      </c>
      <c r="E25" s="13">
        <f t="shared" si="1"/>
        <v>-681678</v>
      </c>
    </row>
    <row r="26" spans="1:5" x14ac:dyDescent="0.25">
      <c r="A26" s="8" t="s">
        <v>288</v>
      </c>
      <c r="B26" s="11" t="str">
        <f t="shared" si="0"/>
        <v>Res_GLP_BeY</v>
      </c>
      <c r="C26" s="1" t="s">
        <v>21</v>
      </c>
      <c r="D26" s="1" t="s">
        <v>56</v>
      </c>
      <c r="E26" s="13">
        <f t="shared" si="1"/>
        <v>0</v>
      </c>
    </row>
    <row r="27" spans="1:5" x14ac:dyDescent="0.25">
      <c r="A27" s="8" t="s">
        <v>289</v>
      </c>
      <c r="B27" s="11" t="str">
        <f t="shared" si="0"/>
        <v>Res_LPTot_BeY</v>
      </c>
      <c r="C27" s="4" t="s">
        <v>22</v>
      </c>
      <c r="D27" s="4" t="s">
        <v>190</v>
      </c>
      <c r="E27" s="13">
        <f t="shared" si="1"/>
        <v>-681678</v>
      </c>
    </row>
    <row r="28" spans="1:5" x14ac:dyDescent="0.25">
      <c r="A28" s="8" t="s">
        <v>290</v>
      </c>
      <c r="B28" s="11" t="str">
        <f t="shared" si="0"/>
        <v>Res_Fm_BeY</v>
      </c>
      <c r="C28" s="1" t="s">
        <v>23</v>
      </c>
      <c r="D28" s="1" t="s">
        <v>191</v>
      </c>
      <c r="E28" s="13">
        <f t="shared" si="1"/>
        <v>0</v>
      </c>
    </row>
    <row r="29" spans="1:5" x14ac:dyDescent="0.25">
      <c r="A29" s="8" t="s">
        <v>382</v>
      </c>
      <c r="B29" s="11" t="str">
        <f t="shared" si="0"/>
        <v>Res_Okap_BeY</v>
      </c>
      <c r="C29" s="1" t="s">
        <v>24</v>
      </c>
      <c r="D29" s="1" t="s">
        <v>192</v>
      </c>
      <c r="E29" s="13">
        <f t="shared" si="1"/>
        <v>-43482</v>
      </c>
    </row>
    <row r="30" spans="1:5" x14ac:dyDescent="0.25">
      <c r="A30" s="8" t="s">
        <v>292</v>
      </c>
      <c r="B30" s="11" t="str">
        <f t="shared" si="0"/>
        <v>Res_Eom_BeY</v>
      </c>
      <c r="C30" s="1" t="s">
        <v>25</v>
      </c>
      <c r="D30" s="1" t="s">
        <v>57</v>
      </c>
      <c r="E30" s="13">
        <f t="shared" si="1"/>
        <v>0</v>
      </c>
    </row>
    <row r="31" spans="1:5" x14ac:dyDescent="0.25">
      <c r="A31" s="8" t="s">
        <v>293</v>
      </c>
      <c r="B31" s="11" t="str">
        <f t="shared" si="0"/>
        <v>Res_Aom_BeY</v>
      </c>
      <c r="C31" s="1" t="s">
        <v>26</v>
      </c>
      <c r="D31" s="1" t="s">
        <v>92</v>
      </c>
      <c r="E31" s="13">
        <f t="shared" si="1"/>
        <v>-4867</v>
      </c>
    </row>
    <row r="32" spans="1:5" x14ac:dyDescent="0.25">
      <c r="A32" s="8" t="s">
        <v>383</v>
      </c>
      <c r="B32" s="11" t="str">
        <f t="shared" si="0"/>
        <v>Res_RTv_BeY</v>
      </c>
      <c r="C32" s="1" t="s">
        <v>27</v>
      </c>
      <c r="D32" s="1" t="s">
        <v>58</v>
      </c>
      <c r="E32" s="13">
        <f t="shared" si="1"/>
        <v>0</v>
      </c>
    </row>
    <row r="33" spans="1:5" x14ac:dyDescent="0.25">
      <c r="A33" s="8" t="s">
        <v>319</v>
      </c>
      <c r="B33" s="11" t="str">
        <f t="shared" si="0"/>
        <v>Res_PGG_BeY</v>
      </c>
      <c r="C33" s="1" t="s">
        <v>28</v>
      </c>
      <c r="D33" s="1" t="s">
        <v>93</v>
      </c>
      <c r="E33" s="13">
        <f t="shared" si="1"/>
        <v>0</v>
      </c>
    </row>
    <row r="34" spans="1:5" x14ac:dyDescent="0.25">
      <c r="A34" s="8" t="s">
        <v>294</v>
      </c>
      <c r="B34" s="11" t="str">
        <f t="shared" si="0"/>
        <v>Res_DTot_BeY</v>
      </c>
      <c r="C34" s="4" t="s">
        <v>29</v>
      </c>
      <c r="D34" s="5" t="s">
        <v>201</v>
      </c>
      <c r="E34" s="13">
        <f t="shared" si="1"/>
        <v>-4867</v>
      </c>
    </row>
    <row r="35" spans="1:5" x14ac:dyDescent="0.25">
      <c r="A35" s="8" t="s">
        <v>326</v>
      </c>
      <c r="B35" s="11" t="str">
        <f t="shared" si="0"/>
        <v>Res_Oia_BeY</v>
      </c>
      <c r="C35" s="1" t="s">
        <v>30</v>
      </c>
      <c r="D35" s="1" t="s">
        <v>59</v>
      </c>
      <c r="E35" s="13">
        <f t="shared" si="1"/>
        <v>-176183</v>
      </c>
    </row>
    <row r="36" spans="1:5" x14ac:dyDescent="0.25">
      <c r="A36" s="8" t="s">
        <v>320</v>
      </c>
      <c r="B36" s="11" t="str">
        <f t="shared" si="0"/>
        <v>Res_FPTot_BeY</v>
      </c>
      <c r="C36" s="4" t="s">
        <v>31</v>
      </c>
      <c r="D36" s="4" t="s">
        <v>193</v>
      </c>
      <c r="E36" s="13">
        <f t="shared" si="1"/>
        <v>9866</v>
      </c>
    </row>
    <row r="37" spans="1:5" x14ac:dyDescent="0.25">
      <c r="A37" s="8" t="s">
        <v>321</v>
      </c>
      <c r="B37" s="11" t="str">
        <f t="shared" si="0"/>
        <v>Res_RSU_BeY</v>
      </c>
      <c r="C37" s="1" t="s">
        <v>32</v>
      </c>
      <c r="D37" s="1" t="s">
        <v>60</v>
      </c>
      <c r="E37" s="13">
        <f t="shared" si="1"/>
        <v>0</v>
      </c>
    </row>
    <row r="38" spans="1:5" x14ac:dyDescent="0.25">
      <c r="A38" s="8" t="s">
        <v>384</v>
      </c>
      <c r="B38" s="11" t="str">
        <f t="shared" si="0"/>
        <v>Res_Ekia_BeY</v>
      </c>
      <c r="C38" s="1" t="s">
        <v>33</v>
      </c>
      <c r="D38" s="1" t="s">
        <v>61</v>
      </c>
      <c r="E38" s="13">
        <f t="shared" si="1"/>
        <v>209765</v>
      </c>
    </row>
    <row r="39" spans="1:5" x14ac:dyDescent="0.25">
      <c r="A39" s="8" t="s">
        <v>385</v>
      </c>
      <c r="B39" s="11" t="str">
        <f t="shared" si="0"/>
        <v>Res_Xind_BeY</v>
      </c>
      <c r="C39" s="1" t="s">
        <v>34</v>
      </c>
      <c r="D39" s="1" t="s">
        <v>62</v>
      </c>
      <c r="E39" s="13">
        <f t="shared" si="1"/>
        <v>0</v>
      </c>
    </row>
    <row r="40" spans="1:5" x14ac:dyDescent="0.25">
      <c r="A40" s="8" t="s">
        <v>386</v>
      </c>
      <c r="B40" s="11" t="str">
        <f t="shared" si="0"/>
        <v>Res_Xomk_BeY</v>
      </c>
      <c r="C40" s="1" t="s">
        <v>35</v>
      </c>
      <c r="D40" s="1" t="s">
        <v>194</v>
      </c>
      <c r="E40" s="13">
        <f t="shared" si="1"/>
        <v>0</v>
      </c>
    </row>
    <row r="41" spans="1:5" x14ac:dyDescent="0.25">
      <c r="A41" s="8" t="s">
        <v>295</v>
      </c>
      <c r="B41" s="11" t="str">
        <f t="shared" si="0"/>
        <v>Res_ROA_BeY</v>
      </c>
      <c r="C41" s="1" t="s">
        <v>36</v>
      </c>
      <c r="D41" s="1" t="s">
        <v>63</v>
      </c>
      <c r="E41" s="13">
        <f t="shared" si="1"/>
        <v>0</v>
      </c>
    </row>
    <row r="42" spans="1:5" x14ac:dyDescent="0.25">
      <c r="A42" s="8" t="s">
        <v>325</v>
      </c>
      <c r="B42" s="11" t="str">
        <f t="shared" si="0"/>
        <v>Res_RfSTot_BeY</v>
      </c>
      <c r="C42" s="4" t="s">
        <v>37</v>
      </c>
      <c r="D42" s="4" t="s">
        <v>403</v>
      </c>
      <c r="E42" s="13">
        <f t="shared" si="1"/>
        <v>219631</v>
      </c>
    </row>
    <row r="43" spans="1:5" x14ac:dyDescent="0.25">
      <c r="A43" s="8" t="s">
        <v>296</v>
      </c>
      <c r="B43" s="11" t="str">
        <f t="shared" si="0"/>
        <v>Res_SEk_BeY</v>
      </c>
      <c r="C43" s="1" t="s">
        <v>38</v>
      </c>
      <c r="D43" s="1" t="s">
        <v>64</v>
      </c>
      <c r="E43" s="13">
        <f t="shared" si="1"/>
        <v>-33582</v>
      </c>
    </row>
    <row r="44" spans="1:5" x14ac:dyDescent="0.25">
      <c r="A44" s="8" t="s">
        <v>269</v>
      </c>
      <c r="B44" s="11" t="str">
        <f t="shared" si="0"/>
        <v>Res_ResTot_BeY</v>
      </c>
      <c r="C44" s="4" t="s">
        <v>39</v>
      </c>
      <c r="D44" s="4" t="s">
        <v>195</v>
      </c>
      <c r="E44" s="13">
        <f t="shared" si="1"/>
        <v>186049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s="11" t="str">
        <f t="shared" ref="B47:B66" si="2">"Res_"&amp;A47&amp;"_"&amp;$B$9</f>
        <v>Res_SB_BeY</v>
      </c>
      <c r="C47" s="1" t="s">
        <v>40</v>
      </c>
      <c r="D47" s="1" t="s">
        <v>85</v>
      </c>
      <c r="E47" s="13">
        <f t="shared" ref="E47:E66" si="3">INDEX(TpkData,MATCH($D$3,TpkNavn,0),MATCH($B47,TpkVar,0))</f>
        <v>0</v>
      </c>
    </row>
    <row r="48" spans="1:5" x14ac:dyDescent="0.25">
      <c r="A48" s="8" t="s">
        <v>322</v>
      </c>
      <c r="B48" s="11" t="str">
        <f t="shared" si="2"/>
        <v>Res_SAF_BeY</v>
      </c>
      <c r="C48" s="1" t="s">
        <v>41</v>
      </c>
      <c r="D48" s="1" t="s">
        <v>86</v>
      </c>
      <c r="E48" s="13">
        <f t="shared" si="3"/>
        <v>0</v>
      </c>
    </row>
    <row r="49" spans="1:5" x14ac:dyDescent="0.25">
      <c r="A49" s="8" t="s">
        <v>323</v>
      </c>
      <c r="B49" s="11" t="str">
        <f t="shared" si="2"/>
        <v>Res_SPh_BeY</v>
      </c>
      <c r="C49" s="1" t="s">
        <v>42</v>
      </c>
      <c r="D49" s="1" t="s">
        <v>87</v>
      </c>
      <c r="E49" s="13">
        <f t="shared" si="3"/>
        <v>0</v>
      </c>
    </row>
    <row r="50" spans="1:5" x14ac:dyDescent="0.25">
      <c r="A50" s="8" t="s">
        <v>313</v>
      </c>
      <c r="B50" s="11" t="str">
        <f t="shared" si="2"/>
        <v>Res_SFRm_BeY</v>
      </c>
      <c r="C50" s="1" t="s">
        <v>43</v>
      </c>
      <c r="D50" s="1" t="s">
        <v>196</v>
      </c>
      <c r="E50" s="13">
        <f t="shared" si="3"/>
        <v>0</v>
      </c>
    </row>
    <row r="51" spans="1:5" x14ac:dyDescent="0.25">
      <c r="A51" s="8" t="s">
        <v>298</v>
      </c>
      <c r="B51" s="11" t="str">
        <f t="shared" si="2"/>
        <v>Res_SGP_BeY</v>
      </c>
      <c r="C51" s="1" t="s">
        <v>44</v>
      </c>
      <c r="D51" s="1" t="s">
        <v>88</v>
      </c>
      <c r="E51" s="13">
        <f t="shared" si="3"/>
        <v>0</v>
      </c>
    </row>
    <row r="52" spans="1:5" x14ac:dyDescent="0.25">
      <c r="A52" s="8" t="s">
        <v>309</v>
      </c>
      <c r="B52" s="11" t="str">
        <f t="shared" si="2"/>
        <v>Res_SPTot_BeY</v>
      </c>
      <c r="C52" s="4" t="s">
        <v>45</v>
      </c>
      <c r="D52" s="4" t="s">
        <v>198</v>
      </c>
      <c r="E52" s="13">
        <f t="shared" si="3"/>
        <v>0</v>
      </c>
    </row>
    <row r="53" spans="1:5" x14ac:dyDescent="0.25">
      <c r="A53" s="8" t="s">
        <v>299</v>
      </c>
      <c r="B53" s="11" t="str">
        <f t="shared" si="2"/>
        <v>Res_SFR_BeY</v>
      </c>
      <c r="C53" s="1" t="s">
        <v>66</v>
      </c>
      <c r="D53" s="1" t="s">
        <v>89</v>
      </c>
      <c r="E53" s="13">
        <f t="shared" si="3"/>
        <v>0</v>
      </c>
    </row>
    <row r="54" spans="1:5" x14ac:dyDescent="0.25">
      <c r="A54" s="8" t="s">
        <v>300</v>
      </c>
      <c r="B54" s="11" t="str">
        <f t="shared" si="2"/>
        <v>Res_SUE_BeY</v>
      </c>
      <c r="C54" s="1" t="s">
        <v>67</v>
      </c>
      <c r="D54" s="1" t="s">
        <v>90</v>
      </c>
      <c r="E54" s="13">
        <f t="shared" si="3"/>
        <v>0</v>
      </c>
    </row>
    <row r="55" spans="1:5" x14ac:dyDescent="0.25">
      <c r="A55" s="8" t="s">
        <v>301</v>
      </c>
      <c r="B55" s="11" t="str">
        <f t="shared" si="2"/>
        <v>Res_SMG_BeY</v>
      </c>
      <c r="C55" s="1" t="s">
        <v>68</v>
      </c>
      <c r="D55" s="1" t="s">
        <v>53</v>
      </c>
      <c r="E55" s="13">
        <f t="shared" si="3"/>
        <v>0</v>
      </c>
    </row>
    <row r="56" spans="1:5" x14ac:dyDescent="0.25">
      <c r="A56" s="8" t="s">
        <v>302</v>
      </c>
      <c r="B56" s="11" t="str">
        <f t="shared" si="2"/>
        <v>Res_SEh_BeY</v>
      </c>
      <c r="C56" s="1" t="s">
        <v>69</v>
      </c>
      <c r="D56" s="1" t="s">
        <v>54</v>
      </c>
      <c r="E56" s="13">
        <f t="shared" si="3"/>
        <v>0</v>
      </c>
    </row>
    <row r="57" spans="1:5" x14ac:dyDescent="0.25">
      <c r="A57" s="8" t="s">
        <v>310</v>
      </c>
      <c r="B57" s="11" t="str">
        <f t="shared" si="2"/>
        <v>Res_SRm_BeY</v>
      </c>
      <c r="C57" s="1" t="s">
        <v>70</v>
      </c>
      <c r="D57" s="1" t="s">
        <v>197</v>
      </c>
      <c r="E57" s="13">
        <f t="shared" si="3"/>
        <v>0</v>
      </c>
    </row>
    <row r="58" spans="1:5" x14ac:dyDescent="0.25">
      <c r="A58" s="8" t="s">
        <v>303</v>
      </c>
      <c r="B58" s="11" t="str">
        <f t="shared" si="2"/>
        <v>Res_SGEh_BeY</v>
      </c>
      <c r="C58" s="1" t="s">
        <v>71</v>
      </c>
      <c r="D58" s="1" t="s">
        <v>55</v>
      </c>
      <c r="E58" s="13">
        <f t="shared" si="3"/>
        <v>0</v>
      </c>
    </row>
    <row r="59" spans="1:5" x14ac:dyDescent="0.25">
      <c r="A59" s="8" t="s">
        <v>311</v>
      </c>
      <c r="B59" s="11" t="str">
        <f t="shared" si="2"/>
        <v>Res_SETot_BeY</v>
      </c>
      <c r="C59" s="4" t="s">
        <v>72</v>
      </c>
      <c r="D59" s="5" t="s">
        <v>199</v>
      </c>
      <c r="E59" s="13">
        <f t="shared" si="3"/>
        <v>0</v>
      </c>
    </row>
    <row r="60" spans="1:5" x14ac:dyDescent="0.25">
      <c r="A60" s="8" t="s">
        <v>304</v>
      </c>
      <c r="B60" s="11" t="str">
        <f t="shared" si="2"/>
        <v>Res_SBP_BeY</v>
      </c>
      <c r="C60" s="1" t="s">
        <v>73</v>
      </c>
      <c r="D60" s="1" t="s">
        <v>91</v>
      </c>
      <c r="E60" s="13">
        <f t="shared" si="3"/>
        <v>0</v>
      </c>
    </row>
    <row r="61" spans="1:5" x14ac:dyDescent="0.25">
      <c r="A61" s="8" t="s">
        <v>305</v>
      </c>
      <c r="B61" s="11" t="str">
        <f t="shared" si="2"/>
        <v>Res_SEom_BeY</v>
      </c>
      <c r="C61" s="1" t="s">
        <v>74</v>
      </c>
      <c r="D61" s="1" t="s">
        <v>57</v>
      </c>
      <c r="E61" s="13">
        <f t="shared" si="3"/>
        <v>0</v>
      </c>
    </row>
    <row r="62" spans="1:5" x14ac:dyDescent="0.25">
      <c r="A62" s="8" t="s">
        <v>306</v>
      </c>
      <c r="B62" s="11" t="str">
        <f t="shared" si="2"/>
        <v>Res_SAdm_BeY</v>
      </c>
      <c r="C62" s="1" t="s">
        <v>75</v>
      </c>
      <c r="D62" s="1" t="s">
        <v>92</v>
      </c>
      <c r="E62" s="13">
        <f t="shared" si="3"/>
        <v>0</v>
      </c>
    </row>
    <row r="63" spans="1:5" x14ac:dyDescent="0.25">
      <c r="A63" s="8" t="s">
        <v>324</v>
      </c>
      <c r="B63" s="11" t="str">
        <f t="shared" si="2"/>
        <v>Res_SPGG_BeY</v>
      </c>
      <c r="C63" s="1" t="s">
        <v>76</v>
      </c>
      <c r="D63" s="1" t="s">
        <v>93</v>
      </c>
      <c r="E63" s="13">
        <f t="shared" si="3"/>
        <v>0</v>
      </c>
    </row>
    <row r="64" spans="1:5" x14ac:dyDescent="0.25">
      <c r="A64" s="8" t="s">
        <v>307</v>
      </c>
      <c r="B64" s="11" t="str">
        <f t="shared" si="2"/>
        <v>Res_SDTot_BeY</v>
      </c>
      <c r="C64" s="4" t="s">
        <v>77</v>
      </c>
      <c r="D64" s="4" t="s">
        <v>200</v>
      </c>
      <c r="E64" s="13">
        <f t="shared" si="3"/>
        <v>0</v>
      </c>
    </row>
    <row r="65" spans="1:5" x14ac:dyDescent="0.25">
      <c r="A65" s="8" t="s">
        <v>308</v>
      </c>
      <c r="B65" s="11" t="str">
        <f t="shared" si="2"/>
        <v>Res_SSU_BeY</v>
      </c>
      <c r="C65" s="1" t="s">
        <v>78</v>
      </c>
      <c r="D65" s="1" t="s">
        <v>94</v>
      </c>
      <c r="E65" s="13">
        <f t="shared" si="3"/>
        <v>0</v>
      </c>
    </row>
    <row r="66" spans="1:5" ht="26.25" customHeight="1" x14ac:dyDescent="0.25">
      <c r="A66" s="8" t="s">
        <v>312</v>
      </c>
      <c r="B66" s="11" t="str">
        <f t="shared" si="2"/>
        <v>Res_SRTot_BeY</v>
      </c>
      <c r="C66" s="4" t="s">
        <v>79</v>
      </c>
      <c r="D66" s="5" t="s">
        <v>202</v>
      </c>
      <c r="E66" s="13">
        <f t="shared" si="3"/>
        <v>0</v>
      </c>
    </row>
    <row r="67" spans="1:5" x14ac:dyDescent="0.25"/>
  </sheetData>
  <sheetProtection algorithmName="SHA-512" hashValue="UJSGP+1ir05WC2cvoNC6qdDZDpY9woKpyvHjO/jMr4F0+Ayg0rfhzg/zo0Xpk/MDC3kwWzOMrr8OWvYWKee93g==" saltValue="yBfEB0xN1surCjAqb5/KQA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data'!$C$2:$C$13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12.5703125" style="11" bestFit="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>
      <c r="C3" s="112" t="s">
        <v>976</v>
      </c>
      <c r="D3" s="113" t="s">
        <v>571</v>
      </c>
      <c r="E3" s="113"/>
    </row>
    <row r="4" spans="1:5" x14ac:dyDescent="0.25">
      <c r="C4" s="112"/>
      <c r="D4" s="113"/>
      <c r="E4" s="113"/>
    </row>
    <row r="5" spans="1:5" x14ac:dyDescent="0.25">
      <c r="C5" s="38" t="s">
        <v>977</v>
      </c>
      <c r="D5" s="114">
        <f>INDEX(TpkData,MATCH($D$3,TpkNavn,0),MATCH("regnr",TpkVar,0))</f>
        <v>70735</v>
      </c>
      <c r="E5" s="114"/>
    </row>
    <row r="6" spans="1:5" x14ac:dyDescent="0.25"/>
    <row r="7" spans="1:5" ht="30" customHeight="1" x14ac:dyDescent="0.25">
      <c r="C7" s="95" t="s">
        <v>1018</v>
      </c>
      <c r="D7" s="96"/>
      <c r="E7" s="97"/>
    </row>
    <row r="8" spans="1:5" ht="15" customHeight="1" x14ac:dyDescent="0.25">
      <c r="C8" s="98" t="s">
        <v>187</v>
      </c>
      <c r="D8" s="99"/>
      <c r="E8" s="100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s="11" t="str">
        <f>"Bal_"&amp;$B$10&amp;"_"&amp;$A11</f>
        <v>Bal_AkPa_iak</v>
      </c>
      <c r="C11" s="1" t="s">
        <v>5</v>
      </c>
      <c r="D11" s="1" t="s">
        <v>96</v>
      </c>
      <c r="E11" s="13">
        <f t="shared" ref="E11:E55" si="0">INDEX(TpkData,MATCH($D$3,TpkNavn,0),MATCH($B11,TpkVar,0))</f>
        <v>0</v>
      </c>
    </row>
    <row r="12" spans="1:5" x14ac:dyDescent="0.25">
      <c r="A12" s="3" t="s">
        <v>248</v>
      </c>
      <c r="B12" s="11" t="str">
        <f t="shared" ref="B12:B55" si="1">"Bal_"&amp;$B$10&amp;"_"&amp;$A12</f>
        <v>Bal_AkPa_Dm</v>
      </c>
      <c r="C12" s="1" t="s">
        <v>6</v>
      </c>
      <c r="D12" s="1" t="s">
        <v>97</v>
      </c>
      <c r="E12" s="13">
        <f t="shared" si="0"/>
        <v>0</v>
      </c>
    </row>
    <row r="13" spans="1:5" x14ac:dyDescent="0.25">
      <c r="A13" s="3" t="s">
        <v>249</v>
      </c>
      <c r="B13" s="11" t="str">
        <f t="shared" si="1"/>
        <v>Bal_AkPa_Dejd</v>
      </c>
      <c r="C13" s="1" t="s">
        <v>7</v>
      </c>
      <c r="D13" s="1" t="s">
        <v>98</v>
      </c>
      <c r="E13" s="13">
        <f t="shared" si="0"/>
        <v>0</v>
      </c>
    </row>
    <row r="14" spans="1:5" x14ac:dyDescent="0.25">
      <c r="A14" s="3" t="s">
        <v>327</v>
      </c>
      <c r="B14" s="11" t="str">
        <f t="shared" si="1"/>
        <v>Bal_AkPa_MATot</v>
      </c>
      <c r="C14" s="4" t="s">
        <v>8</v>
      </c>
      <c r="D14" s="4" t="s">
        <v>99</v>
      </c>
      <c r="E14" s="13">
        <f t="shared" si="0"/>
        <v>0</v>
      </c>
    </row>
    <row r="15" spans="1:5" x14ac:dyDescent="0.25">
      <c r="A15" s="3" t="s">
        <v>375</v>
      </c>
      <c r="B15" s="11" t="str">
        <f t="shared" si="1"/>
        <v>Bal_AkPa_iEjd</v>
      </c>
      <c r="C15" s="1" t="s">
        <v>9</v>
      </c>
      <c r="D15" s="1" t="s">
        <v>100</v>
      </c>
      <c r="E15" s="13">
        <f t="shared" si="0"/>
        <v>0</v>
      </c>
    </row>
    <row r="16" spans="1:5" x14ac:dyDescent="0.25">
      <c r="A16" s="3" t="s">
        <v>376</v>
      </c>
      <c r="B16" s="11" t="str">
        <f t="shared" si="1"/>
        <v>Bal_AkPa_KapTv</v>
      </c>
      <c r="C16" s="1" t="s">
        <v>10</v>
      </c>
      <c r="D16" s="1" t="s">
        <v>101</v>
      </c>
      <c r="E16" s="13">
        <f t="shared" si="0"/>
        <v>0</v>
      </c>
    </row>
    <row r="17" spans="1:5" x14ac:dyDescent="0.25">
      <c r="A17" s="3" t="s">
        <v>377</v>
      </c>
      <c r="B17" s="11" t="str">
        <f t="shared" si="1"/>
        <v>Bal_AkPa_UTv</v>
      </c>
      <c r="C17" s="1" t="s">
        <v>11</v>
      </c>
      <c r="D17" s="1" t="s">
        <v>102</v>
      </c>
      <c r="E17" s="13">
        <f t="shared" si="0"/>
        <v>0</v>
      </c>
    </row>
    <row r="18" spans="1:5" x14ac:dyDescent="0.25">
      <c r="A18" s="3" t="s">
        <v>378</v>
      </c>
      <c r="B18" s="11" t="str">
        <f t="shared" si="1"/>
        <v>Bal_AkPa_KapAv</v>
      </c>
      <c r="C18" s="1" t="s">
        <v>12</v>
      </c>
      <c r="D18" s="1" t="s">
        <v>103</v>
      </c>
      <c r="E18" s="13">
        <f t="shared" si="0"/>
        <v>0</v>
      </c>
    </row>
    <row r="19" spans="1:5" x14ac:dyDescent="0.25">
      <c r="A19" s="3" t="s">
        <v>379</v>
      </c>
      <c r="B19" s="11" t="str">
        <f t="shared" si="1"/>
        <v>Bal_AkPa_UAv</v>
      </c>
      <c r="C19" s="1" t="s">
        <v>13</v>
      </c>
      <c r="D19" s="1" t="s">
        <v>104</v>
      </c>
      <c r="E19" s="13">
        <f t="shared" si="0"/>
        <v>0</v>
      </c>
    </row>
    <row r="20" spans="1:5" x14ac:dyDescent="0.25">
      <c r="A20" s="3" t="s">
        <v>251</v>
      </c>
      <c r="B20" s="11" t="str">
        <f t="shared" si="1"/>
        <v>Bal_AkPa_invTot</v>
      </c>
      <c r="C20" s="4" t="s">
        <v>14</v>
      </c>
      <c r="D20" s="4" t="s">
        <v>105</v>
      </c>
      <c r="E20" s="13">
        <f t="shared" si="0"/>
        <v>0</v>
      </c>
    </row>
    <row r="21" spans="1:5" x14ac:dyDescent="0.25">
      <c r="A21" s="3" t="s">
        <v>252</v>
      </c>
      <c r="B21" s="11" t="str">
        <f t="shared" si="1"/>
        <v>Bal_AkPa_Kapa</v>
      </c>
      <c r="C21" s="1" t="s">
        <v>15</v>
      </c>
      <c r="D21" s="1" t="s">
        <v>106</v>
      </c>
      <c r="E21" s="13">
        <f t="shared" si="0"/>
        <v>2085461</v>
      </c>
    </row>
    <row r="22" spans="1:5" x14ac:dyDescent="0.25">
      <c r="A22" s="3" t="s">
        <v>253</v>
      </c>
      <c r="B22" s="11" t="str">
        <f t="shared" si="1"/>
        <v>Bal_AkPa_invAn</v>
      </c>
      <c r="C22" s="1" t="s">
        <v>16</v>
      </c>
      <c r="D22" s="1" t="s">
        <v>107</v>
      </c>
      <c r="E22" s="13">
        <f t="shared" si="0"/>
        <v>3322716</v>
      </c>
    </row>
    <row r="23" spans="1:5" x14ac:dyDescent="0.25">
      <c r="A23" s="3" t="s">
        <v>399</v>
      </c>
      <c r="B23" s="11" t="str">
        <f t="shared" si="1"/>
        <v>Bal_AkPa_ObL</v>
      </c>
      <c r="C23" s="1" t="s">
        <v>17</v>
      </c>
      <c r="D23" s="1" t="s">
        <v>108</v>
      </c>
      <c r="E23" s="13">
        <f t="shared" si="0"/>
        <v>4609892</v>
      </c>
    </row>
    <row r="24" spans="1:5" x14ac:dyDescent="0.25">
      <c r="A24" s="3" t="s">
        <v>254</v>
      </c>
      <c r="B24" s="11" t="str">
        <f t="shared" si="1"/>
        <v>Bal_AkPa_AnKi</v>
      </c>
      <c r="C24" s="1" t="s">
        <v>18</v>
      </c>
      <c r="D24" s="1" t="s">
        <v>109</v>
      </c>
      <c r="E24" s="13">
        <f t="shared" si="0"/>
        <v>0</v>
      </c>
    </row>
    <row r="25" spans="1:5" x14ac:dyDescent="0.25">
      <c r="A25" s="3" t="s">
        <v>255</v>
      </c>
      <c r="B25" s="11" t="str">
        <f t="shared" si="1"/>
        <v>Bal_AkPa_PUd</v>
      </c>
      <c r="C25" s="1" t="s">
        <v>19</v>
      </c>
      <c r="D25" s="1" t="s">
        <v>110</v>
      </c>
      <c r="E25" s="13">
        <f t="shared" si="0"/>
        <v>28800</v>
      </c>
    </row>
    <row r="26" spans="1:5" x14ac:dyDescent="0.25">
      <c r="A26" s="3" t="s">
        <v>256</v>
      </c>
      <c r="B26" s="11" t="str">
        <f t="shared" si="1"/>
        <v>Bal_AkPa_Xud</v>
      </c>
      <c r="C26" s="1" t="s">
        <v>20</v>
      </c>
      <c r="D26" s="1" t="s">
        <v>111</v>
      </c>
      <c r="E26" s="13">
        <f t="shared" si="0"/>
        <v>0</v>
      </c>
    </row>
    <row r="27" spans="1:5" x14ac:dyDescent="0.25">
      <c r="A27" s="3" t="s">
        <v>257</v>
      </c>
      <c r="B27" s="11" t="str">
        <f t="shared" si="1"/>
        <v>Bal_AkPa_iKre</v>
      </c>
      <c r="C27" s="1" t="s">
        <v>21</v>
      </c>
      <c r="D27" s="1" t="s">
        <v>112</v>
      </c>
      <c r="E27" s="13">
        <f t="shared" si="0"/>
        <v>187921</v>
      </c>
    </row>
    <row r="28" spans="1:5" x14ac:dyDescent="0.25">
      <c r="A28" s="3" t="s">
        <v>258</v>
      </c>
      <c r="B28" s="11" t="str">
        <f t="shared" si="1"/>
        <v>Bal_AkPa_Xinv</v>
      </c>
      <c r="C28" s="1" t="s">
        <v>22</v>
      </c>
      <c r="D28" s="1" t="s">
        <v>113</v>
      </c>
      <c r="E28" s="13">
        <f t="shared" si="0"/>
        <v>135939</v>
      </c>
    </row>
    <row r="29" spans="1:5" x14ac:dyDescent="0.25">
      <c r="A29" s="3" t="s">
        <v>387</v>
      </c>
      <c r="B29" s="11" t="str">
        <f t="shared" si="1"/>
        <v>Bal_AkPa_FinTot</v>
      </c>
      <c r="C29" s="4" t="s">
        <v>23</v>
      </c>
      <c r="D29" s="4" t="s">
        <v>203</v>
      </c>
      <c r="E29" s="13">
        <f t="shared" si="0"/>
        <v>10370729</v>
      </c>
    </row>
    <row r="30" spans="1:5" x14ac:dyDescent="0.25">
      <c r="A30" s="3" t="s">
        <v>259</v>
      </c>
      <c r="B30" s="11" t="str">
        <f t="shared" si="1"/>
        <v>Bal_AkPa_Gfd</v>
      </c>
      <c r="C30" s="1" t="s">
        <v>24</v>
      </c>
      <c r="D30" s="1" t="s">
        <v>114</v>
      </c>
      <c r="E30" s="13">
        <f t="shared" si="0"/>
        <v>0</v>
      </c>
    </row>
    <row r="31" spans="1:5" x14ac:dyDescent="0.25">
      <c r="A31" s="3" t="s">
        <v>250</v>
      </c>
      <c r="B31" s="11" t="str">
        <f t="shared" si="1"/>
        <v>Bal_AkPa_iakTot</v>
      </c>
      <c r="C31" s="4" t="s">
        <v>25</v>
      </c>
      <c r="D31" s="4" t="s">
        <v>115</v>
      </c>
      <c r="E31" s="13">
        <f t="shared" si="0"/>
        <v>10370729</v>
      </c>
    </row>
    <row r="32" spans="1:5" x14ac:dyDescent="0.25">
      <c r="A32" s="3" t="s">
        <v>328</v>
      </c>
      <c r="B32" s="11" t="str">
        <f t="shared" si="1"/>
        <v>Bal_AkPa_iakTM</v>
      </c>
      <c r="C32" s="1" t="s">
        <v>26</v>
      </c>
      <c r="D32" s="1" t="s">
        <v>204</v>
      </c>
      <c r="E32" s="13">
        <f t="shared" si="0"/>
        <v>0</v>
      </c>
    </row>
    <row r="33" spans="1:5" x14ac:dyDescent="0.25">
      <c r="A33" s="3" t="s">
        <v>329</v>
      </c>
      <c r="B33" s="11" t="str">
        <f t="shared" si="1"/>
        <v>Bal_AkPa_GfPh</v>
      </c>
      <c r="C33" s="1" t="s">
        <v>27</v>
      </c>
      <c r="D33" s="6" t="s">
        <v>221</v>
      </c>
      <c r="E33" s="13">
        <f t="shared" si="0"/>
        <v>0</v>
      </c>
    </row>
    <row r="34" spans="1:5" x14ac:dyDescent="0.25">
      <c r="A34" s="3" t="s">
        <v>330</v>
      </c>
      <c r="B34" s="11" t="str">
        <f t="shared" si="1"/>
        <v>Bal_AkPa_GfLP</v>
      </c>
      <c r="C34" s="1" t="s">
        <v>28</v>
      </c>
      <c r="D34" s="1" t="s">
        <v>116</v>
      </c>
      <c r="E34" s="13">
        <f t="shared" si="0"/>
        <v>0</v>
      </c>
    </row>
    <row r="35" spans="1:5" x14ac:dyDescent="0.25">
      <c r="A35" s="3" t="s">
        <v>331</v>
      </c>
      <c r="B35" s="11" t="str">
        <f t="shared" si="1"/>
        <v>Bal_AkPa_GfEh</v>
      </c>
      <c r="C35" s="1" t="s">
        <v>29</v>
      </c>
      <c r="D35" s="1" t="s">
        <v>117</v>
      </c>
      <c r="E35" s="13">
        <f t="shared" si="0"/>
        <v>0</v>
      </c>
    </row>
    <row r="36" spans="1:5" x14ac:dyDescent="0.25">
      <c r="A36" s="3" t="s">
        <v>332</v>
      </c>
      <c r="B36" s="11" t="str">
        <f t="shared" si="1"/>
        <v>Bal_AkPa_Gfx</v>
      </c>
      <c r="C36" s="1" t="s">
        <v>30</v>
      </c>
      <c r="D36" s="1" t="s">
        <v>205</v>
      </c>
      <c r="E36" s="13">
        <f t="shared" si="0"/>
        <v>0</v>
      </c>
    </row>
    <row r="37" spans="1:5" x14ac:dyDescent="0.25">
      <c r="A37" s="3" t="s">
        <v>333</v>
      </c>
      <c r="B37" s="11" t="str">
        <f t="shared" si="1"/>
        <v>Bal_AkPa_GfTot</v>
      </c>
      <c r="C37" s="4" t="s">
        <v>31</v>
      </c>
      <c r="D37" s="4" t="s">
        <v>222</v>
      </c>
      <c r="E37" s="13">
        <f t="shared" si="0"/>
        <v>0</v>
      </c>
    </row>
    <row r="38" spans="1:5" x14ac:dyDescent="0.25">
      <c r="A38" s="3" t="s">
        <v>334</v>
      </c>
      <c r="B38" s="11" t="str">
        <f t="shared" si="1"/>
        <v>Bal_AkPa_TFtM</v>
      </c>
      <c r="C38" s="1" t="s">
        <v>32</v>
      </c>
      <c r="D38" s="1" t="s">
        <v>118</v>
      </c>
      <c r="E38" s="13">
        <f t="shared" si="0"/>
        <v>5876</v>
      </c>
    </row>
    <row r="39" spans="1:5" x14ac:dyDescent="0.25">
      <c r="A39" s="3" t="s">
        <v>335</v>
      </c>
      <c r="B39" s="11" t="str">
        <f t="shared" si="1"/>
        <v>Bal_AkPa_TFm</v>
      </c>
      <c r="C39" s="1" t="s">
        <v>33</v>
      </c>
      <c r="D39" s="1" t="s">
        <v>119</v>
      </c>
      <c r="E39" s="13">
        <f t="shared" si="0"/>
        <v>0</v>
      </c>
    </row>
    <row r="40" spans="1:5" x14ac:dyDescent="0.25">
      <c r="A40" s="3" t="s">
        <v>336</v>
      </c>
      <c r="B40" s="11" t="str">
        <f t="shared" si="1"/>
        <v>Bal_AkPa_TDFTot</v>
      </c>
      <c r="C40" s="4" t="s">
        <v>34</v>
      </c>
      <c r="D40" s="4" t="s">
        <v>223</v>
      </c>
      <c r="E40" s="13">
        <f t="shared" si="0"/>
        <v>5876</v>
      </c>
    </row>
    <row r="41" spans="1:5" x14ac:dyDescent="0.25">
      <c r="A41" s="3" t="s">
        <v>337</v>
      </c>
      <c r="B41" s="11" t="str">
        <f t="shared" si="1"/>
        <v>Bal_AkPa_TFv</v>
      </c>
      <c r="C41" s="1" t="s">
        <v>35</v>
      </c>
      <c r="D41" s="1" t="s">
        <v>120</v>
      </c>
      <c r="E41" s="13">
        <f t="shared" si="0"/>
        <v>0</v>
      </c>
    </row>
    <row r="42" spans="1:5" x14ac:dyDescent="0.25">
      <c r="A42" s="3" t="s">
        <v>338</v>
      </c>
      <c r="B42" s="11" t="str">
        <f t="shared" si="1"/>
        <v>Bal_AkPa_TTv</v>
      </c>
      <c r="C42" s="1" t="s">
        <v>36</v>
      </c>
      <c r="D42" s="1" t="s">
        <v>121</v>
      </c>
      <c r="E42" s="13">
        <f t="shared" si="0"/>
        <v>0</v>
      </c>
    </row>
    <row r="43" spans="1:5" x14ac:dyDescent="0.25">
      <c r="A43" s="3" t="s">
        <v>339</v>
      </c>
      <c r="B43" s="11" t="str">
        <f t="shared" si="1"/>
        <v>Bal_AkPa_TAv</v>
      </c>
      <c r="C43" s="1" t="s">
        <v>37</v>
      </c>
      <c r="D43" s="1" t="s">
        <v>122</v>
      </c>
      <c r="E43" s="13">
        <f t="shared" si="0"/>
        <v>0</v>
      </c>
    </row>
    <row r="44" spans="1:5" x14ac:dyDescent="0.25">
      <c r="A44" s="3" t="s">
        <v>390</v>
      </c>
      <c r="B44" s="11" t="str">
        <f t="shared" si="1"/>
        <v>Bal_AkPa_XTh</v>
      </c>
      <c r="C44" s="1" t="s">
        <v>38</v>
      </c>
      <c r="D44" s="1" t="s">
        <v>123</v>
      </c>
      <c r="E44" s="13">
        <f t="shared" si="0"/>
        <v>16440</v>
      </c>
    </row>
    <row r="45" spans="1:5" x14ac:dyDescent="0.25">
      <c r="A45" s="3" t="s">
        <v>340</v>
      </c>
      <c r="B45" s="11" t="str">
        <f t="shared" si="1"/>
        <v>Bal_AkPa_TTot</v>
      </c>
      <c r="C45" s="4" t="s">
        <v>39</v>
      </c>
      <c r="D45" s="4" t="s">
        <v>224</v>
      </c>
      <c r="E45" s="13">
        <f t="shared" si="0"/>
        <v>22316</v>
      </c>
    </row>
    <row r="46" spans="1:5" x14ac:dyDescent="0.25">
      <c r="A46" s="3" t="s">
        <v>341</v>
      </c>
      <c r="B46" s="11" t="str">
        <f t="shared" si="1"/>
        <v>Bal_AkPa_AkMB</v>
      </c>
      <c r="C46" s="1" t="s">
        <v>40</v>
      </c>
      <c r="D46" s="1" t="s">
        <v>228</v>
      </c>
      <c r="E46" s="13">
        <f t="shared" si="0"/>
        <v>0</v>
      </c>
    </row>
    <row r="47" spans="1:5" x14ac:dyDescent="0.25">
      <c r="A47" s="3" t="s">
        <v>342</v>
      </c>
      <c r="B47" s="11" t="str">
        <f t="shared" si="1"/>
        <v>Bal_AkPa_ASa</v>
      </c>
      <c r="C47" s="1" t="s">
        <v>41</v>
      </c>
      <c r="D47" s="1" t="s">
        <v>124</v>
      </c>
      <c r="E47" s="13">
        <f t="shared" si="0"/>
        <v>0</v>
      </c>
    </row>
    <row r="48" spans="1:5" x14ac:dyDescent="0.25">
      <c r="A48" s="3" t="s">
        <v>343</v>
      </c>
      <c r="B48" s="11" t="str">
        <f t="shared" si="1"/>
        <v>Bal_AkPa_USa</v>
      </c>
      <c r="C48" s="1" t="s">
        <v>42</v>
      </c>
      <c r="D48" s="1" t="s">
        <v>126</v>
      </c>
      <c r="E48" s="13">
        <f t="shared" si="0"/>
        <v>0</v>
      </c>
    </row>
    <row r="49" spans="1:5" x14ac:dyDescent="0.25">
      <c r="A49" s="3" t="s">
        <v>344</v>
      </c>
      <c r="B49" s="11" t="str">
        <f t="shared" si="1"/>
        <v>Bal_AkPa_LBe</v>
      </c>
      <c r="C49" s="1" t="s">
        <v>43</v>
      </c>
      <c r="D49" s="1" t="s">
        <v>125</v>
      </c>
      <c r="E49" s="13">
        <f t="shared" si="0"/>
        <v>76617</v>
      </c>
    </row>
    <row r="50" spans="1:5" x14ac:dyDescent="0.25">
      <c r="A50" s="3" t="s">
        <v>388</v>
      </c>
      <c r="B50" s="11" t="str">
        <f t="shared" si="1"/>
        <v>Bal_AkPa_AkX</v>
      </c>
      <c r="C50" s="1" t="s">
        <v>44</v>
      </c>
      <c r="D50" s="1" t="s">
        <v>113</v>
      </c>
      <c r="E50" s="13">
        <f t="shared" si="0"/>
        <v>1181</v>
      </c>
    </row>
    <row r="51" spans="1:5" x14ac:dyDescent="0.25">
      <c r="A51" s="3" t="s">
        <v>389</v>
      </c>
      <c r="B51" s="11" t="str">
        <f t="shared" si="1"/>
        <v>Bal_AkPa_AkXTot</v>
      </c>
      <c r="C51" s="4" t="s">
        <v>45</v>
      </c>
      <c r="D51" s="4" t="s">
        <v>225</v>
      </c>
      <c r="E51" s="13">
        <f t="shared" si="0"/>
        <v>77798</v>
      </c>
    </row>
    <row r="52" spans="1:5" x14ac:dyDescent="0.25">
      <c r="A52" s="3" t="s">
        <v>393</v>
      </c>
      <c r="B52" s="11" t="str">
        <f t="shared" si="1"/>
        <v>Bal_AkPa_TrL</v>
      </c>
      <c r="C52" s="1" t="s">
        <v>66</v>
      </c>
      <c r="D52" s="1" t="s">
        <v>127</v>
      </c>
      <c r="E52" s="13">
        <f t="shared" si="0"/>
        <v>30435</v>
      </c>
    </row>
    <row r="53" spans="1:5" x14ac:dyDescent="0.25">
      <c r="A53" s="3" t="s">
        <v>391</v>
      </c>
      <c r="B53" s="11" t="str">
        <f t="shared" si="1"/>
        <v>Bal_AkPa_XPap</v>
      </c>
      <c r="C53" s="1" t="s">
        <v>67</v>
      </c>
      <c r="D53" s="1" t="s">
        <v>128</v>
      </c>
      <c r="E53" s="13">
        <f t="shared" si="0"/>
        <v>15412</v>
      </c>
    </row>
    <row r="54" spans="1:5" x14ac:dyDescent="0.25">
      <c r="A54" s="3" t="s">
        <v>392</v>
      </c>
      <c r="B54" s="11" t="str">
        <f t="shared" si="1"/>
        <v>Bal_AkPa_PapTot</v>
      </c>
      <c r="C54" s="4" t="s">
        <v>68</v>
      </c>
      <c r="D54" s="4" t="s">
        <v>226</v>
      </c>
      <c r="E54" s="13">
        <f t="shared" si="0"/>
        <v>45847</v>
      </c>
    </row>
    <row r="55" spans="1:5" x14ac:dyDescent="0.25">
      <c r="A55" s="3" t="s">
        <v>260</v>
      </c>
      <c r="B55" s="11" t="str">
        <f t="shared" si="1"/>
        <v>Bal_AkPa_AktTot</v>
      </c>
      <c r="C55" s="4" t="s">
        <v>69</v>
      </c>
      <c r="D55" s="4" t="s">
        <v>227</v>
      </c>
      <c r="E55" s="13">
        <f t="shared" si="0"/>
        <v>10516690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s="11" t="str">
        <f t="shared" ref="B58:B110" si="2">"Bal_"&amp;$B$10&amp;"_"&amp;$A58</f>
        <v>Bal_AkPa_AGk</v>
      </c>
      <c r="C58" s="1" t="s">
        <v>70</v>
      </c>
      <c r="D58" s="1" t="s">
        <v>160</v>
      </c>
      <c r="E58" s="13">
        <f t="shared" ref="E58:E89" si="3">INDEX(TpkData,MATCH($D$3,TpkNavn,0),MATCH($B58,TpkVar,0))</f>
        <v>0</v>
      </c>
    </row>
    <row r="59" spans="1:5" x14ac:dyDescent="0.25">
      <c r="A59" s="3" t="s">
        <v>262</v>
      </c>
      <c r="B59" s="11" t="str">
        <f t="shared" si="2"/>
        <v>Bal_AkPa_OEm</v>
      </c>
      <c r="C59" s="1" t="s">
        <v>71</v>
      </c>
      <c r="D59" s="1" t="s">
        <v>161</v>
      </c>
      <c r="E59" s="13">
        <f t="shared" si="3"/>
        <v>0</v>
      </c>
    </row>
    <row r="60" spans="1:5" x14ac:dyDescent="0.25">
      <c r="A60" s="3" t="s">
        <v>400</v>
      </c>
      <c r="B60" s="11" t="str">
        <f t="shared" si="2"/>
        <v>Bal_AkPa_OhL</v>
      </c>
      <c r="C60" s="1" t="s">
        <v>72</v>
      </c>
      <c r="D60" s="1" t="s">
        <v>162</v>
      </c>
      <c r="E60" s="13">
        <f t="shared" si="3"/>
        <v>0</v>
      </c>
    </row>
    <row r="61" spans="1:5" x14ac:dyDescent="0.25">
      <c r="A61" s="3" t="s">
        <v>263</v>
      </c>
      <c r="B61" s="11" t="str">
        <f t="shared" si="2"/>
        <v>Bal_AkPa_AVUE</v>
      </c>
      <c r="C61" s="1" t="s">
        <v>73</v>
      </c>
      <c r="D61" s="1" t="s">
        <v>163</v>
      </c>
      <c r="E61" s="13">
        <f t="shared" si="3"/>
        <v>0</v>
      </c>
    </row>
    <row r="62" spans="1:5" x14ac:dyDescent="0.25">
      <c r="A62" s="3" t="s">
        <v>264</v>
      </c>
      <c r="B62" s="11" t="str">
        <f t="shared" si="2"/>
        <v>Bal_AkPa_AVSB</v>
      </c>
      <c r="C62" s="1" t="s">
        <v>74</v>
      </c>
      <c r="D62" s="1" t="s">
        <v>164</v>
      </c>
      <c r="E62" s="13">
        <f t="shared" si="3"/>
        <v>0</v>
      </c>
    </row>
    <row r="63" spans="1:5" x14ac:dyDescent="0.25">
      <c r="A63" s="3" t="s">
        <v>345</v>
      </c>
      <c r="B63" s="11" t="str">
        <f t="shared" si="2"/>
        <v>Bal_AkPa_XVr</v>
      </c>
      <c r="C63" s="1" t="s">
        <v>75</v>
      </c>
      <c r="D63" s="1" t="s">
        <v>165</v>
      </c>
      <c r="E63" s="13">
        <f t="shared" si="3"/>
        <v>0</v>
      </c>
    </row>
    <row r="64" spans="1:5" x14ac:dyDescent="0.25">
      <c r="A64" s="3" t="s">
        <v>265</v>
      </c>
      <c r="B64" s="11" t="str">
        <f t="shared" si="2"/>
        <v>Bal_AkPa_AVTot</v>
      </c>
      <c r="C64" s="4" t="s">
        <v>76</v>
      </c>
      <c r="D64" s="4" t="s">
        <v>236</v>
      </c>
      <c r="E64" s="13">
        <f t="shared" si="3"/>
        <v>0</v>
      </c>
    </row>
    <row r="65" spans="1:5" x14ac:dyDescent="0.25">
      <c r="A65" s="3" t="s">
        <v>266</v>
      </c>
      <c r="B65" s="11" t="str">
        <f t="shared" si="2"/>
        <v>Bal_AkPa_Sif</v>
      </c>
      <c r="C65" s="1" t="s">
        <v>77</v>
      </c>
      <c r="D65" s="1" t="s">
        <v>166</v>
      </c>
      <c r="E65" s="13">
        <f t="shared" si="3"/>
        <v>0</v>
      </c>
    </row>
    <row r="66" spans="1:5" x14ac:dyDescent="0.25">
      <c r="A66" s="3" t="s">
        <v>267</v>
      </c>
      <c r="B66" s="11" t="str">
        <f t="shared" si="2"/>
        <v>Bal_AkPa_VeH</v>
      </c>
      <c r="C66" s="1" t="s">
        <v>78</v>
      </c>
      <c r="D66" s="1" t="s">
        <v>167</v>
      </c>
      <c r="E66" s="13">
        <f t="shared" si="3"/>
        <v>0</v>
      </c>
    </row>
    <row r="67" spans="1:5" x14ac:dyDescent="0.25">
      <c r="A67" s="3" t="s">
        <v>268</v>
      </c>
      <c r="B67" s="11" t="str">
        <f t="shared" si="2"/>
        <v>Bal_AkPa_XH</v>
      </c>
      <c r="C67" s="1" t="s">
        <v>79</v>
      </c>
      <c r="D67" s="1" t="s">
        <v>168</v>
      </c>
      <c r="E67" s="13">
        <f t="shared" si="3"/>
        <v>0</v>
      </c>
    </row>
    <row r="68" spans="1:5" x14ac:dyDescent="0.25">
      <c r="A68" s="3" t="s">
        <v>269</v>
      </c>
      <c r="B68" s="11" t="str">
        <f t="shared" si="2"/>
        <v>Bal_AkPa_ResTot</v>
      </c>
      <c r="C68" s="4" t="s">
        <v>80</v>
      </c>
      <c r="D68" s="4" t="s">
        <v>237</v>
      </c>
      <c r="E68" s="13">
        <f t="shared" si="3"/>
        <v>0</v>
      </c>
    </row>
    <row r="69" spans="1:5" x14ac:dyDescent="0.25">
      <c r="A69" s="3" t="s">
        <v>270</v>
      </c>
      <c r="B69" s="11" t="str">
        <f t="shared" si="2"/>
        <v>Bal_AkPa_OvUn</v>
      </c>
      <c r="C69" s="1" t="s">
        <v>81</v>
      </c>
      <c r="D69" s="1" t="s">
        <v>169</v>
      </c>
      <c r="E69" s="13">
        <f t="shared" si="3"/>
        <v>2159247</v>
      </c>
    </row>
    <row r="70" spans="1:5" x14ac:dyDescent="0.25">
      <c r="A70" s="3" t="s">
        <v>346</v>
      </c>
      <c r="B70" s="11" t="str">
        <f t="shared" si="2"/>
        <v>Bal_AkPa_FUb</v>
      </c>
      <c r="C70" s="1" t="s">
        <v>82</v>
      </c>
      <c r="D70" s="1" t="s">
        <v>230</v>
      </c>
      <c r="E70" s="13">
        <f t="shared" si="3"/>
        <v>0</v>
      </c>
    </row>
    <row r="71" spans="1:5" x14ac:dyDescent="0.25">
      <c r="A71" s="3" t="s">
        <v>347</v>
      </c>
      <c r="B71" s="11" t="str">
        <f t="shared" si="2"/>
        <v>Bal_AkPa_Mi</v>
      </c>
      <c r="C71" s="1" t="s">
        <v>83</v>
      </c>
      <c r="D71" s="1" t="s">
        <v>229</v>
      </c>
      <c r="E71" s="13">
        <f t="shared" si="3"/>
        <v>0</v>
      </c>
    </row>
    <row r="72" spans="1:5" x14ac:dyDescent="0.25">
      <c r="A72" s="3" t="s">
        <v>348</v>
      </c>
      <c r="B72" s="11" t="str">
        <f t="shared" si="2"/>
        <v>Bal_AkPa_EkTot</v>
      </c>
      <c r="C72" s="4" t="s">
        <v>84</v>
      </c>
      <c r="D72" s="4" t="s">
        <v>238</v>
      </c>
      <c r="E72" s="13">
        <f t="shared" si="3"/>
        <v>2159247</v>
      </c>
    </row>
    <row r="73" spans="1:5" x14ac:dyDescent="0.25">
      <c r="A73" s="3" t="s">
        <v>291</v>
      </c>
      <c r="B73" s="11" t="str">
        <f t="shared" si="2"/>
        <v>Bal_AkPa_OKap</v>
      </c>
      <c r="C73" s="1" t="s">
        <v>130</v>
      </c>
      <c r="D73" s="1" t="s">
        <v>206</v>
      </c>
      <c r="E73" s="13">
        <f t="shared" si="3"/>
        <v>505966</v>
      </c>
    </row>
    <row r="74" spans="1:5" x14ac:dyDescent="0.25">
      <c r="A74" s="3" t="s">
        <v>349</v>
      </c>
      <c r="B74" s="11" t="str">
        <f t="shared" si="2"/>
        <v>Bal_AkPa_AnLk</v>
      </c>
      <c r="C74" s="1" t="s">
        <v>131</v>
      </c>
      <c r="D74" s="1" t="s">
        <v>207</v>
      </c>
      <c r="E74" s="13">
        <f t="shared" si="3"/>
        <v>0</v>
      </c>
    </row>
    <row r="75" spans="1:5" x14ac:dyDescent="0.25">
      <c r="A75" s="3" t="s">
        <v>350</v>
      </c>
      <c r="B75" s="11" t="str">
        <f t="shared" si="2"/>
        <v>Bal_AkPa_ALTot</v>
      </c>
      <c r="C75" s="4" t="s">
        <v>132</v>
      </c>
      <c r="D75" s="4" t="s">
        <v>239</v>
      </c>
      <c r="E75" s="13">
        <f t="shared" si="3"/>
        <v>505966</v>
      </c>
    </row>
    <row r="76" spans="1:5" x14ac:dyDescent="0.25">
      <c r="A76" s="3" t="s">
        <v>351</v>
      </c>
      <c r="B76" s="11" t="str">
        <f t="shared" si="2"/>
        <v>Bal_AkPa_Phs</v>
      </c>
      <c r="C76" s="1" t="s">
        <v>133</v>
      </c>
      <c r="D76" s="1" t="s">
        <v>232</v>
      </c>
      <c r="E76" s="13">
        <f t="shared" si="3"/>
        <v>0</v>
      </c>
    </row>
    <row r="77" spans="1:5" x14ac:dyDescent="0.25">
      <c r="A77" s="3" t="s">
        <v>352</v>
      </c>
      <c r="B77" s="11" t="str">
        <f t="shared" si="2"/>
        <v>Bal_AkPa_FmS</v>
      </c>
      <c r="C77" s="1" t="s">
        <v>134</v>
      </c>
      <c r="D77" s="1" t="s">
        <v>233</v>
      </c>
      <c r="E77" s="13">
        <f t="shared" si="3"/>
        <v>0</v>
      </c>
    </row>
    <row r="78" spans="1:5" x14ac:dyDescent="0.25">
      <c r="A78" s="3" t="s">
        <v>353</v>
      </c>
      <c r="B78" s="11" t="str">
        <f t="shared" si="2"/>
        <v>Bal_AkPa_GY</v>
      </c>
      <c r="C78" s="1" t="s">
        <v>135</v>
      </c>
      <c r="D78" s="1" t="s">
        <v>170</v>
      </c>
      <c r="E78" s="13">
        <f t="shared" si="3"/>
        <v>4778796</v>
      </c>
    </row>
    <row r="79" spans="1:5" x14ac:dyDescent="0.25">
      <c r="A79" s="3" t="s">
        <v>401</v>
      </c>
      <c r="B79" s="11" t="str">
        <f t="shared" si="2"/>
        <v>Bal_AkPa_inBp</v>
      </c>
      <c r="C79" s="1" t="s">
        <v>136</v>
      </c>
      <c r="D79" s="1" t="s">
        <v>208</v>
      </c>
      <c r="E79" s="13">
        <f t="shared" si="3"/>
        <v>1921061</v>
      </c>
    </row>
    <row r="80" spans="1:5" x14ac:dyDescent="0.25">
      <c r="A80" s="3" t="s">
        <v>354</v>
      </c>
      <c r="B80" s="11" t="str">
        <f t="shared" si="2"/>
        <v>Bal_AkPa_KoBp</v>
      </c>
      <c r="C80" s="1" t="s">
        <v>137</v>
      </c>
      <c r="D80" s="1" t="s">
        <v>209</v>
      </c>
      <c r="E80" s="13">
        <f t="shared" si="3"/>
        <v>371393</v>
      </c>
    </row>
    <row r="81" spans="1:5" x14ac:dyDescent="0.25">
      <c r="A81" s="3" t="s">
        <v>355</v>
      </c>
      <c r="B81" s="11" t="str">
        <f t="shared" si="2"/>
        <v>Bal_AkPa_RmGp</v>
      </c>
      <c r="C81" s="1" t="s">
        <v>138</v>
      </c>
      <c r="D81" s="1" t="s">
        <v>210</v>
      </c>
      <c r="E81" s="13">
        <f t="shared" si="3"/>
        <v>60851</v>
      </c>
    </row>
    <row r="82" spans="1:5" x14ac:dyDescent="0.25">
      <c r="A82" s="3" t="s">
        <v>356</v>
      </c>
      <c r="B82" s="11" t="str">
        <f t="shared" si="2"/>
        <v>Bal_AkPa_HGTot</v>
      </c>
      <c r="C82" s="4" t="s">
        <v>139</v>
      </c>
      <c r="D82" s="4" t="s">
        <v>240</v>
      </c>
      <c r="E82" s="13">
        <f t="shared" si="3"/>
        <v>7132101</v>
      </c>
    </row>
    <row r="83" spans="1:5" x14ac:dyDescent="0.25">
      <c r="A83" s="3" t="s">
        <v>357</v>
      </c>
      <c r="B83" s="11" t="str">
        <f t="shared" si="2"/>
        <v>Bal_AkPa_HMrp</v>
      </c>
      <c r="C83" s="1" t="s">
        <v>140</v>
      </c>
      <c r="D83" s="1" t="s">
        <v>211</v>
      </c>
      <c r="E83" s="13">
        <f t="shared" si="3"/>
        <v>0</v>
      </c>
    </row>
    <row r="84" spans="1:5" x14ac:dyDescent="0.25">
      <c r="A84" s="3" t="s">
        <v>358</v>
      </c>
      <c r="B84" s="11" t="str">
        <f t="shared" si="2"/>
        <v>Bal_AkPa_RMrp</v>
      </c>
      <c r="C84" s="1" t="s">
        <v>141</v>
      </c>
      <c r="D84" s="1" t="s">
        <v>212</v>
      </c>
      <c r="E84" s="13">
        <f t="shared" si="3"/>
        <v>0</v>
      </c>
    </row>
    <row r="85" spans="1:5" x14ac:dyDescent="0.25">
      <c r="A85" s="3" t="s">
        <v>359</v>
      </c>
      <c r="B85" s="11" t="str">
        <f t="shared" si="2"/>
        <v>Bal_AkPa_MrpTot</v>
      </c>
      <c r="C85" s="4" t="s">
        <v>142</v>
      </c>
      <c r="D85" s="4" t="s">
        <v>241</v>
      </c>
      <c r="E85" s="13">
        <f t="shared" si="3"/>
        <v>0</v>
      </c>
    </row>
    <row r="86" spans="1:5" x14ac:dyDescent="0.25">
      <c r="A86" s="3" t="s">
        <v>289</v>
      </c>
      <c r="B86" s="11" t="str">
        <f t="shared" si="2"/>
        <v>Bal_AkPa_LPTot</v>
      </c>
      <c r="C86" s="4" t="s">
        <v>143</v>
      </c>
      <c r="D86" s="4" t="s">
        <v>242</v>
      </c>
      <c r="E86" s="13">
        <f t="shared" si="3"/>
        <v>7132101</v>
      </c>
    </row>
    <row r="87" spans="1:5" x14ac:dyDescent="0.25">
      <c r="A87" s="3" t="s">
        <v>360</v>
      </c>
      <c r="B87" s="11" t="str">
        <f t="shared" si="2"/>
        <v>Bal_AkPa_FmLi</v>
      </c>
      <c r="C87" s="1" t="s">
        <v>144</v>
      </c>
      <c r="D87" s="1" t="s">
        <v>213</v>
      </c>
      <c r="E87" s="13">
        <f t="shared" si="3"/>
        <v>0</v>
      </c>
    </row>
    <row r="88" spans="1:5" x14ac:dyDescent="0.25">
      <c r="A88" s="3" t="s">
        <v>361</v>
      </c>
      <c r="B88" s="11" t="str">
        <f t="shared" si="2"/>
        <v>Bal_AkPa_EhS</v>
      </c>
      <c r="C88" s="1" t="s">
        <v>145</v>
      </c>
      <c r="D88" s="1" t="s">
        <v>214</v>
      </c>
      <c r="E88" s="13">
        <f t="shared" si="3"/>
        <v>0</v>
      </c>
    </row>
    <row r="89" spans="1:5" x14ac:dyDescent="0.25">
      <c r="A89" s="3" t="s">
        <v>362</v>
      </c>
      <c r="B89" s="11" t="str">
        <f t="shared" si="2"/>
        <v>Bal_AkPa_RmS</v>
      </c>
      <c r="C89" s="1" t="s">
        <v>146</v>
      </c>
      <c r="D89" s="1" t="s">
        <v>215</v>
      </c>
      <c r="E89" s="13">
        <f t="shared" si="3"/>
        <v>0</v>
      </c>
    </row>
    <row r="90" spans="1:5" x14ac:dyDescent="0.25">
      <c r="A90" s="3" t="s">
        <v>271</v>
      </c>
      <c r="B90" s="11" t="str">
        <f t="shared" si="2"/>
        <v>Bal_AkPa_HBP</v>
      </c>
      <c r="C90" s="1" t="s">
        <v>147</v>
      </c>
      <c r="D90" s="1" t="s">
        <v>171</v>
      </c>
      <c r="E90" s="13">
        <f t="shared" ref="E90:E110" si="4">INDEX(TpkData,MATCH($D$3,TpkNavn,0),MATCH($B90,TpkVar,0))</f>
        <v>0</v>
      </c>
    </row>
    <row r="91" spans="1:5" x14ac:dyDescent="0.25">
      <c r="A91" s="3" t="s">
        <v>363</v>
      </c>
      <c r="B91" s="11" t="str">
        <f t="shared" si="2"/>
        <v>Bal_AkPa_HFiTot</v>
      </c>
      <c r="C91" s="4" t="s">
        <v>148</v>
      </c>
      <c r="D91" s="4" t="s">
        <v>397</v>
      </c>
      <c r="E91" s="13">
        <f t="shared" si="4"/>
        <v>7132101</v>
      </c>
    </row>
    <row r="92" spans="1:5" x14ac:dyDescent="0.25">
      <c r="A92" s="3" t="s">
        <v>364</v>
      </c>
      <c r="B92" s="11" t="str">
        <f t="shared" si="2"/>
        <v>Bal_AkPa_PLF</v>
      </c>
      <c r="C92" s="1" t="s">
        <v>149</v>
      </c>
      <c r="D92" s="1" t="s">
        <v>172</v>
      </c>
      <c r="E92" s="13">
        <f t="shared" si="4"/>
        <v>0</v>
      </c>
    </row>
    <row r="93" spans="1:5" x14ac:dyDescent="0.25">
      <c r="A93" s="3" t="s">
        <v>365</v>
      </c>
      <c r="B93" s="11" t="str">
        <f t="shared" si="2"/>
        <v>Bal_AkPa_USf</v>
      </c>
      <c r="C93" s="1" t="s">
        <v>150</v>
      </c>
      <c r="D93" s="1" t="s">
        <v>173</v>
      </c>
      <c r="E93" s="13">
        <f t="shared" si="4"/>
        <v>0</v>
      </c>
    </row>
    <row r="94" spans="1:5" x14ac:dyDescent="0.25">
      <c r="A94" s="3" t="s">
        <v>366</v>
      </c>
      <c r="B94" s="11" t="str">
        <f t="shared" si="2"/>
        <v>Bal_AkPa_XHen</v>
      </c>
      <c r="C94" s="1" t="s">
        <v>151</v>
      </c>
      <c r="D94" s="1" t="s">
        <v>174</v>
      </c>
      <c r="E94" s="13">
        <f t="shared" si="4"/>
        <v>0</v>
      </c>
    </row>
    <row r="95" spans="1:5" x14ac:dyDescent="0.25">
      <c r="A95" s="3" t="s">
        <v>367</v>
      </c>
      <c r="B95" s="11" t="str">
        <f t="shared" si="2"/>
        <v>Bal_AkPa_HFTot</v>
      </c>
      <c r="C95" s="4" t="s">
        <v>152</v>
      </c>
      <c r="D95" s="4" t="s">
        <v>394</v>
      </c>
      <c r="E95" s="13">
        <f t="shared" si="4"/>
        <v>0</v>
      </c>
    </row>
    <row r="96" spans="1:5" x14ac:dyDescent="0.25">
      <c r="A96" s="3" t="s">
        <v>380</v>
      </c>
      <c r="B96" s="11" t="str">
        <f t="shared" si="2"/>
        <v>Bal_AkPa_Gfdep</v>
      </c>
      <c r="C96" s="1" t="s">
        <v>153</v>
      </c>
      <c r="D96" s="1" t="s">
        <v>114</v>
      </c>
      <c r="E96" s="13">
        <f t="shared" si="4"/>
        <v>0</v>
      </c>
    </row>
    <row r="97" spans="1:5" x14ac:dyDescent="0.25">
      <c r="A97" s="3" t="s">
        <v>272</v>
      </c>
      <c r="B97" s="11" t="str">
        <f t="shared" si="2"/>
        <v>Bal_AkPa_GDF</v>
      </c>
      <c r="C97" s="1" t="s">
        <v>154</v>
      </c>
      <c r="D97" s="1" t="s">
        <v>175</v>
      </c>
      <c r="E97" s="13">
        <f t="shared" si="4"/>
        <v>0</v>
      </c>
    </row>
    <row r="98" spans="1:5" x14ac:dyDescent="0.25">
      <c r="A98" s="3" t="s">
        <v>273</v>
      </c>
      <c r="B98" s="11" t="str">
        <f t="shared" si="2"/>
        <v>Bal_AkPa_GGf</v>
      </c>
      <c r="C98" s="1" t="s">
        <v>155</v>
      </c>
      <c r="D98" s="1" t="s">
        <v>176</v>
      </c>
      <c r="E98" s="13">
        <f t="shared" si="4"/>
        <v>0</v>
      </c>
    </row>
    <row r="99" spans="1:5" x14ac:dyDescent="0.25">
      <c r="A99" s="3" t="s">
        <v>402</v>
      </c>
      <c r="B99" s="11" t="str">
        <f t="shared" si="2"/>
        <v>Bal_AkPa_OgL</v>
      </c>
      <c r="C99" s="1" t="s">
        <v>156</v>
      </c>
      <c r="D99" s="1" t="s">
        <v>177</v>
      </c>
      <c r="E99" s="13">
        <f t="shared" si="4"/>
        <v>0</v>
      </c>
    </row>
    <row r="100" spans="1:5" x14ac:dyDescent="0.25">
      <c r="A100" s="3" t="s">
        <v>274</v>
      </c>
      <c r="B100" s="11" t="str">
        <f t="shared" si="2"/>
        <v>Bal_AkPa_KonG</v>
      </c>
      <c r="C100" s="1" t="s">
        <v>157</v>
      </c>
      <c r="D100" s="1" t="s">
        <v>178</v>
      </c>
      <c r="E100" s="13">
        <f t="shared" si="4"/>
        <v>0</v>
      </c>
    </row>
    <row r="101" spans="1:5" x14ac:dyDescent="0.25">
      <c r="A101" s="3" t="s">
        <v>368</v>
      </c>
      <c r="B101" s="11" t="str">
        <f t="shared" si="2"/>
        <v>Bal_AkPa_UdG</v>
      </c>
      <c r="C101" s="1" t="s">
        <v>158</v>
      </c>
      <c r="D101" s="1" t="s">
        <v>186</v>
      </c>
      <c r="E101" s="13">
        <f t="shared" si="4"/>
        <v>0</v>
      </c>
    </row>
    <row r="102" spans="1:5" x14ac:dyDescent="0.25">
      <c r="A102" s="3" t="s">
        <v>275</v>
      </c>
      <c r="B102" s="11" t="str">
        <f t="shared" si="2"/>
        <v>Bal_AkPa_GKre</v>
      </c>
      <c r="C102" s="1" t="s">
        <v>159</v>
      </c>
      <c r="D102" s="1" t="s">
        <v>179</v>
      </c>
      <c r="E102" s="13">
        <f t="shared" si="4"/>
        <v>118920</v>
      </c>
    </row>
    <row r="103" spans="1:5" x14ac:dyDescent="0.25">
      <c r="A103" s="3" t="s">
        <v>369</v>
      </c>
      <c r="B103" s="11" t="str">
        <f t="shared" si="2"/>
        <v>Bal_AkPa_GTv</v>
      </c>
      <c r="C103" s="1" t="s">
        <v>216</v>
      </c>
      <c r="D103" s="1" t="s">
        <v>180</v>
      </c>
      <c r="E103" s="13">
        <f t="shared" si="4"/>
        <v>0</v>
      </c>
    </row>
    <row r="104" spans="1:5" x14ac:dyDescent="0.25">
      <c r="A104" s="3" t="s">
        <v>370</v>
      </c>
      <c r="B104" s="11" t="str">
        <f t="shared" si="2"/>
        <v>Bal_AkPa_GAv</v>
      </c>
      <c r="C104" s="1" t="s">
        <v>217</v>
      </c>
      <c r="D104" s="1" t="s">
        <v>181</v>
      </c>
      <c r="E104" s="13">
        <f t="shared" si="4"/>
        <v>0</v>
      </c>
    </row>
    <row r="105" spans="1:5" x14ac:dyDescent="0.25">
      <c r="A105" s="3" t="s">
        <v>371</v>
      </c>
      <c r="B105" s="11" t="str">
        <f t="shared" si="2"/>
        <v>Bal_AkPa_AkSf</v>
      </c>
      <c r="C105" s="1" t="s">
        <v>218</v>
      </c>
      <c r="D105" s="1" t="s">
        <v>182</v>
      </c>
      <c r="E105" s="13">
        <f t="shared" si="4"/>
        <v>0</v>
      </c>
    </row>
    <row r="106" spans="1:5" x14ac:dyDescent="0.25">
      <c r="A106" s="3" t="s">
        <v>276</v>
      </c>
      <c r="B106" s="11" t="str">
        <f t="shared" si="2"/>
        <v>Bal_AkPa_MOF</v>
      </c>
      <c r="C106" s="1" t="s">
        <v>219</v>
      </c>
      <c r="D106" s="1" t="s">
        <v>183</v>
      </c>
      <c r="E106" s="13">
        <f t="shared" si="4"/>
        <v>0</v>
      </c>
    </row>
    <row r="107" spans="1:5" x14ac:dyDescent="0.25">
      <c r="A107" s="3" t="s">
        <v>372</v>
      </c>
      <c r="B107" s="11" t="str">
        <f t="shared" si="2"/>
        <v>Bal_AkPa_XG</v>
      </c>
      <c r="C107" s="1" t="s">
        <v>220</v>
      </c>
      <c r="D107" s="1" t="s">
        <v>184</v>
      </c>
      <c r="E107" s="13">
        <f t="shared" si="4"/>
        <v>600456</v>
      </c>
    </row>
    <row r="108" spans="1:5" x14ac:dyDescent="0.25">
      <c r="A108" s="3" t="s">
        <v>277</v>
      </c>
      <c r="B108" s="11" t="str">
        <f t="shared" si="2"/>
        <v>Bal_AkPa_GTot</v>
      </c>
      <c r="C108" s="4" t="s">
        <v>231</v>
      </c>
      <c r="D108" s="4" t="s">
        <v>395</v>
      </c>
      <c r="E108" s="13">
        <f t="shared" si="4"/>
        <v>719376</v>
      </c>
    </row>
    <row r="109" spans="1:5" x14ac:dyDescent="0.25">
      <c r="A109" s="3" t="s">
        <v>373</v>
      </c>
      <c r="B109" s="11" t="str">
        <f t="shared" si="2"/>
        <v>Bal_AkPa_Pap</v>
      </c>
      <c r="C109" s="1" t="s">
        <v>234</v>
      </c>
      <c r="D109" s="1" t="s">
        <v>185</v>
      </c>
      <c r="E109" s="13">
        <f t="shared" si="4"/>
        <v>0</v>
      </c>
    </row>
    <row r="110" spans="1:5" x14ac:dyDescent="0.25">
      <c r="A110" s="3" t="s">
        <v>374</v>
      </c>
      <c r="B110" s="11" t="str">
        <f t="shared" si="2"/>
        <v>Bal_AkPa_PasTot</v>
      </c>
      <c r="C110" s="4" t="s">
        <v>235</v>
      </c>
      <c r="D110" s="4" t="s">
        <v>396</v>
      </c>
      <c r="E110" s="13">
        <f t="shared" si="4"/>
        <v>10516690</v>
      </c>
    </row>
    <row r="111" spans="1:5" x14ac:dyDescent="0.25"/>
  </sheetData>
  <sheetProtection algorithmName="SHA-512" hashValue="ZVNUwyk3N8nDGv595H1IPQQBJsKjY4e7PUpgnHGg4D1pcumJHUkJ8glCOT41qz2W7acJF1iuHTOLFHZZ52muXw==" saltValue="rMPwZ7QS8b7hh1tHde2K0A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data'!$C$2:$C$13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11" hidden="1" customWidth="1"/>
    <col min="2" max="2" width="17.5703125" style="11" hidden="1" customWidth="1"/>
    <col min="3" max="3" width="13.5703125" style="11" customWidth="1"/>
    <col min="4" max="4" width="84.28515625" style="17" customWidth="1"/>
    <col min="5" max="5" width="19.285156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>
      <c r="C3" s="112" t="s">
        <v>976</v>
      </c>
      <c r="D3" s="113" t="s">
        <v>571</v>
      </c>
      <c r="E3" s="113"/>
    </row>
    <row r="4" spans="1:5" x14ac:dyDescent="0.25">
      <c r="C4" s="112"/>
      <c r="D4" s="113"/>
      <c r="E4" s="113"/>
    </row>
    <row r="5" spans="1:5" x14ac:dyDescent="0.25">
      <c r="C5" s="38" t="s">
        <v>977</v>
      </c>
      <c r="D5" s="114">
        <f>INDEX(TpkData,MATCH($D$3,TpkNavn,0),MATCH("regnr",TpkVar,0))</f>
        <v>70735</v>
      </c>
      <c r="E5" s="114"/>
    </row>
    <row r="6" spans="1:5" x14ac:dyDescent="0.25"/>
    <row r="7" spans="1:5" ht="23.25" x14ac:dyDescent="0.25">
      <c r="C7" s="101" t="s">
        <v>1019</v>
      </c>
      <c r="D7" s="102"/>
      <c r="E7" s="102"/>
    </row>
    <row r="8" spans="1:5" ht="15" customHeight="1" x14ac:dyDescent="0.25">
      <c r="C8" s="93" t="s">
        <v>187</v>
      </c>
      <c r="D8" s="93"/>
      <c r="E8" s="93"/>
    </row>
    <row r="9" spans="1:5" x14ac:dyDescent="0.25">
      <c r="A9" s="14" t="s">
        <v>245</v>
      </c>
      <c r="B9" s="16" t="s">
        <v>981</v>
      </c>
      <c r="C9" s="1"/>
      <c r="D9" s="5"/>
      <c r="E9" s="2" t="s">
        <v>641</v>
      </c>
    </row>
    <row r="10" spans="1:5" ht="16.5" customHeight="1" x14ac:dyDescent="0.25">
      <c r="A10" s="8" t="s">
        <v>982</v>
      </c>
      <c r="B10" s="11" t="str">
        <f>"Lph_"&amp;A10&amp;"_"&amp;$B$9</f>
        <v>Lph_LhP_pTot</v>
      </c>
      <c r="C10" s="1" t="s">
        <v>5</v>
      </c>
      <c r="D10" s="15" t="s">
        <v>980</v>
      </c>
      <c r="E10" s="13">
        <f t="shared" ref="E10:E28" si="0">INDEX(TpkData,MATCH($D$3,TpkNavn,0),MATCH($B10,TpkVar,0))</f>
        <v>6450423</v>
      </c>
    </row>
    <row r="11" spans="1:5" ht="16.5" customHeight="1" x14ac:dyDescent="0.25">
      <c r="A11" s="8" t="s">
        <v>984</v>
      </c>
      <c r="B11" s="11" t="str">
        <f t="shared" ref="B11:B28" si="1">"Lph_"&amp;A11&amp;"_"&amp;$B$9</f>
        <v>Lph_FmP_pTot</v>
      </c>
      <c r="C11" s="1" t="s">
        <v>6</v>
      </c>
      <c r="D11" s="15" t="s">
        <v>983</v>
      </c>
      <c r="E11" s="13">
        <f t="shared" si="0"/>
        <v>0</v>
      </c>
    </row>
    <row r="12" spans="1:5" ht="16.5" customHeight="1" x14ac:dyDescent="0.25">
      <c r="A12" s="8" t="s">
        <v>986</v>
      </c>
      <c r="B12" s="11" t="str">
        <f t="shared" si="1"/>
        <v>Lph_FHTot_pTot</v>
      </c>
      <c r="C12" s="4" t="s">
        <v>7</v>
      </c>
      <c r="D12" s="5" t="s">
        <v>985</v>
      </c>
      <c r="E12" s="13">
        <f t="shared" si="0"/>
        <v>6450423</v>
      </c>
    </row>
    <row r="13" spans="1:5" ht="16.5" customHeight="1" x14ac:dyDescent="0.25">
      <c r="A13" s="8" t="s">
        <v>988</v>
      </c>
      <c r="B13" s="11" t="str">
        <f t="shared" si="1"/>
        <v>Lph_KBP_pTot</v>
      </c>
      <c r="C13" s="1" t="s">
        <v>8</v>
      </c>
      <c r="D13" s="15" t="s">
        <v>987</v>
      </c>
      <c r="E13" s="13">
        <f t="shared" si="0"/>
        <v>0</v>
      </c>
    </row>
    <row r="14" spans="1:5" ht="16.5" customHeight="1" x14ac:dyDescent="0.25">
      <c r="A14" s="8" t="s">
        <v>990</v>
      </c>
      <c r="B14" s="11" t="str">
        <f t="shared" si="1"/>
        <v>Lph_VrP_pTot</v>
      </c>
      <c r="C14" s="1" t="s">
        <v>9</v>
      </c>
      <c r="D14" s="15" t="s">
        <v>989</v>
      </c>
      <c r="E14" s="13">
        <f>INDEX('TPK data'!1:13,MATCH($D$3,TpkNavn,0),MATCH($B14,TpkVar,0))</f>
        <v>-45737</v>
      </c>
    </row>
    <row r="15" spans="1:5" ht="16.5" customHeight="1" x14ac:dyDescent="0.25">
      <c r="A15" s="8" t="s">
        <v>992</v>
      </c>
      <c r="B15" s="11" t="str">
        <f t="shared" si="1"/>
        <v>Lph_RHP_pTot</v>
      </c>
      <c r="C15" s="4" t="s">
        <v>10</v>
      </c>
      <c r="D15" s="5" t="s">
        <v>991</v>
      </c>
      <c r="E15" s="13">
        <f t="shared" si="0"/>
        <v>6462003</v>
      </c>
    </row>
    <row r="16" spans="1:5" ht="16.5" customHeight="1" x14ac:dyDescent="0.25">
      <c r="A16" s="8" t="s">
        <v>279</v>
      </c>
      <c r="B16" s="11" t="str">
        <f t="shared" si="1"/>
        <v>Lph_BM_pTot</v>
      </c>
      <c r="C16" s="1" t="s">
        <v>11</v>
      </c>
      <c r="D16" s="15" t="s">
        <v>0</v>
      </c>
      <c r="E16" s="13">
        <f t="shared" si="0"/>
        <v>387735</v>
      </c>
    </row>
    <row r="17" spans="1:5" ht="16.5" customHeight="1" x14ac:dyDescent="0.25">
      <c r="A17" s="8" t="s">
        <v>994</v>
      </c>
      <c r="B17" s="11" t="str">
        <f t="shared" si="1"/>
        <v>Lph_TiAk_pTot</v>
      </c>
      <c r="C17" s="1" t="s">
        <v>12</v>
      </c>
      <c r="D17" s="15" t="s">
        <v>993</v>
      </c>
      <c r="E17" s="13">
        <f t="shared" si="0"/>
        <v>131051</v>
      </c>
    </row>
    <row r="18" spans="1:5" ht="16.5" customHeight="1" x14ac:dyDescent="0.25">
      <c r="A18" s="8" t="s">
        <v>996</v>
      </c>
      <c r="B18" s="11" t="str">
        <f t="shared" si="1"/>
        <v>Lph_FPy_pTot</v>
      </c>
      <c r="C18" s="1" t="s">
        <v>13</v>
      </c>
      <c r="D18" s="15" t="s">
        <v>995</v>
      </c>
      <c r="E18" s="13">
        <f t="shared" si="0"/>
        <v>-224021</v>
      </c>
    </row>
    <row r="19" spans="1:5" ht="16.5" customHeight="1" x14ac:dyDescent="0.25">
      <c r="A19" s="8" t="s">
        <v>998</v>
      </c>
      <c r="B19" s="11" t="str">
        <f t="shared" si="1"/>
        <v>Lph_TiOm_pTot</v>
      </c>
      <c r="C19" s="1" t="s">
        <v>14</v>
      </c>
      <c r="D19" s="15" t="s">
        <v>997</v>
      </c>
      <c r="E19" s="13">
        <f t="shared" si="0"/>
        <v>-5677</v>
      </c>
    </row>
    <row r="20" spans="1:5" ht="16.5" customHeight="1" x14ac:dyDescent="0.25">
      <c r="A20" s="8" t="s">
        <v>1000</v>
      </c>
      <c r="B20" s="11" t="str">
        <f t="shared" si="1"/>
        <v>Lph_TiRi_pTot</v>
      </c>
      <c r="C20" s="1" t="s">
        <v>15</v>
      </c>
      <c r="D20" s="15" t="s">
        <v>999</v>
      </c>
      <c r="E20" s="13">
        <f t="shared" si="0"/>
        <v>-7331</v>
      </c>
    </row>
    <row r="21" spans="1:5" ht="16.5" customHeight="1" x14ac:dyDescent="0.25">
      <c r="A21" s="8" t="s">
        <v>1002</v>
      </c>
      <c r="B21" s="11" t="str">
        <f t="shared" si="1"/>
        <v>Lph_Rhx_pTot</v>
      </c>
      <c r="C21" s="1" t="s">
        <v>16</v>
      </c>
      <c r="D21" s="15" t="s">
        <v>1001</v>
      </c>
      <c r="E21" s="13">
        <f t="shared" si="0"/>
        <v>-31614</v>
      </c>
    </row>
    <row r="22" spans="1:5" ht="16.5" customHeight="1" x14ac:dyDescent="0.25">
      <c r="A22" s="8" t="s">
        <v>1004</v>
      </c>
      <c r="B22" s="11" t="str">
        <f t="shared" si="1"/>
        <v>Lph_RHU_pTot</v>
      </c>
      <c r="C22" s="4" t="s">
        <v>17</v>
      </c>
      <c r="D22" s="5" t="s">
        <v>1003</v>
      </c>
      <c r="E22" s="13">
        <f t="shared" si="0"/>
        <v>6712146</v>
      </c>
    </row>
    <row r="23" spans="1:5" ht="16.5" customHeight="1" x14ac:dyDescent="0.25">
      <c r="A23" s="8" t="s">
        <v>1006</v>
      </c>
      <c r="B23" s="11" t="str">
        <f t="shared" si="1"/>
        <v>Lph_VrU_pTot</v>
      </c>
      <c r="C23" s="1" t="s">
        <v>18</v>
      </c>
      <c r="D23" s="15" t="s">
        <v>1005</v>
      </c>
      <c r="E23" s="13">
        <f>INDEX('TPK data'!1:13,MATCH($D$3,TpkNavn,0),MATCH($B23,TpkVar,0))</f>
        <v>48562</v>
      </c>
    </row>
    <row r="24" spans="1:5" ht="16.5" customHeight="1" x14ac:dyDescent="0.25">
      <c r="A24" s="8" t="s">
        <v>1008</v>
      </c>
      <c r="B24" s="11" t="str">
        <f t="shared" si="1"/>
        <v>Lph_BPu_pTot</v>
      </c>
      <c r="C24" s="1" t="s">
        <v>19</v>
      </c>
      <c r="D24" s="15" t="s">
        <v>1007</v>
      </c>
      <c r="E24" s="13">
        <f t="shared" si="0"/>
        <v>371393</v>
      </c>
    </row>
    <row r="25" spans="1:5" ht="16.5" customHeight="1" x14ac:dyDescent="0.25">
      <c r="A25" s="8" t="s">
        <v>1009</v>
      </c>
      <c r="B25" s="11" t="str">
        <f t="shared" si="1"/>
        <v>Lph_Fphx_pTot</v>
      </c>
      <c r="C25" s="1" t="s">
        <v>20</v>
      </c>
      <c r="D25" s="15" t="s">
        <v>1001</v>
      </c>
      <c r="E25" s="13">
        <f t="shared" si="0"/>
        <v>0</v>
      </c>
    </row>
    <row r="26" spans="1:5" ht="16.5" customHeight="1" x14ac:dyDescent="0.25">
      <c r="A26" s="8" t="s">
        <v>1011</v>
      </c>
      <c r="B26" s="11" t="str">
        <f t="shared" si="1"/>
        <v>Lph_FpHTot_pTot</v>
      </c>
      <c r="C26" s="4" t="s">
        <v>21</v>
      </c>
      <c r="D26" s="5" t="s">
        <v>1010</v>
      </c>
      <c r="E26" s="13">
        <f t="shared" si="0"/>
        <v>7132101</v>
      </c>
    </row>
    <row r="27" spans="1:5" ht="16.5" customHeight="1" x14ac:dyDescent="0.25">
      <c r="A27" s="8" t="s">
        <v>1013</v>
      </c>
      <c r="B27" s="11" t="str">
        <f t="shared" si="1"/>
        <v>Lph_FmU_pTot</v>
      </c>
      <c r="C27" s="1" t="s">
        <v>22</v>
      </c>
      <c r="D27" s="15" t="s">
        <v>1012</v>
      </c>
      <c r="E27" s="13">
        <f t="shared" si="0"/>
        <v>0</v>
      </c>
    </row>
    <row r="28" spans="1:5" x14ac:dyDescent="0.25">
      <c r="A28" s="8" t="s">
        <v>1015</v>
      </c>
      <c r="B28" s="11" t="str">
        <f t="shared" si="1"/>
        <v>Lph_LPU_pTot</v>
      </c>
      <c r="C28" s="4" t="s">
        <v>23</v>
      </c>
      <c r="D28" s="5" t="s">
        <v>1014</v>
      </c>
      <c r="E28" s="13">
        <f t="shared" si="0"/>
        <v>7132101</v>
      </c>
    </row>
    <row r="29" spans="1:5" x14ac:dyDescent="0.25"/>
  </sheetData>
  <sheetProtection algorithmName="SHA-512" hashValue="XOMEWs0p50d5lvTnJyp/yc0h1XUPiC6YhFbEfGB8DPq5xW9F/98RrkiHziR5R5Kx6IwVwHCnD9dnZQsDK4k9Wg==" saltValue="mNSX7MhF9AqcSrICTUSM5A==" spinCount="100000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5" customWidth="1"/>
    <col min="4" max="4" width="109.7109375" customWidth="1"/>
    <col min="5" max="5" width="14.28515625" customWidth="1"/>
    <col min="6" max="6" width="4.7109375" customWidth="1"/>
    <col min="7" max="16384" width="9.140625" hidden="1"/>
  </cols>
  <sheetData>
    <row r="1" spans="1:5" s="11" customFormat="1" x14ac:dyDescent="0.25">
      <c r="C1" s="94" t="s">
        <v>581</v>
      </c>
      <c r="D1" s="94"/>
    </row>
    <row r="2" spans="1:5" s="11" customFormat="1" x14ac:dyDescent="0.25"/>
    <row r="3" spans="1:5" s="11" customFormat="1" x14ac:dyDescent="0.25"/>
    <row r="4" spans="1:5" ht="30" customHeight="1" x14ac:dyDescent="0.25">
      <c r="C4" s="95" t="s">
        <v>583</v>
      </c>
      <c r="D4" s="96"/>
      <c r="E4" s="97"/>
    </row>
    <row r="5" spans="1:5" ht="15" customHeight="1" x14ac:dyDescent="0.25">
      <c r="C5" s="98" t="s">
        <v>187</v>
      </c>
      <c r="D5" s="99"/>
      <c r="E5" s="100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s="11" t="str">
        <f>"Bal_"&amp;$B$7&amp;"_"&amp;$A8</f>
        <v>Bal_AkPa_iak</v>
      </c>
      <c r="C8" s="1" t="s">
        <v>5</v>
      </c>
      <c r="D8" s="1" t="s">
        <v>96</v>
      </c>
      <c r="E8" s="13">
        <v>3205010</v>
      </c>
    </row>
    <row r="9" spans="1:5" x14ac:dyDescent="0.25">
      <c r="A9" s="3" t="s">
        <v>248</v>
      </c>
      <c r="B9" s="11" t="str">
        <f t="shared" ref="B9:B52" si="0">"Bal_"&amp;$B$7&amp;"_"&amp;$A9</f>
        <v>Bal_AkPa_Dm</v>
      </c>
      <c r="C9" s="1" t="s">
        <v>6</v>
      </c>
      <c r="D9" s="1" t="s">
        <v>97</v>
      </c>
      <c r="E9" s="13">
        <v>80845</v>
      </c>
    </row>
    <row r="10" spans="1:5" x14ac:dyDescent="0.25">
      <c r="A10" s="3" t="s">
        <v>249</v>
      </c>
      <c r="B10" s="11" t="str">
        <f t="shared" si="0"/>
        <v>Bal_AkPa_Dejd</v>
      </c>
      <c r="C10" s="1" t="s">
        <v>7</v>
      </c>
      <c r="D10" s="1" t="s">
        <v>98</v>
      </c>
      <c r="E10" s="13">
        <v>202933</v>
      </c>
    </row>
    <row r="11" spans="1:5" x14ac:dyDescent="0.25">
      <c r="A11" s="3" t="s">
        <v>327</v>
      </c>
      <c r="B11" s="11" t="str">
        <f t="shared" si="0"/>
        <v>Bal_AkPa_MATot</v>
      </c>
      <c r="C11" s="4" t="s">
        <v>8</v>
      </c>
      <c r="D11" s="4" t="s">
        <v>99</v>
      </c>
      <c r="E11" s="13">
        <v>283778</v>
      </c>
    </row>
    <row r="12" spans="1:5" x14ac:dyDescent="0.25">
      <c r="A12" s="3" t="s">
        <v>375</v>
      </c>
      <c r="B12" s="11" t="str">
        <f t="shared" si="0"/>
        <v>Bal_AkPa_iEjd</v>
      </c>
      <c r="C12" s="1" t="s">
        <v>9</v>
      </c>
      <c r="D12" s="1" t="s">
        <v>100</v>
      </c>
      <c r="E12" s="13">
        <v>1128691</v>
      </c>
    </row>
    <row r="13" spans="1:5" x14ac:dyDescent="0.25">
      <c r="A13" s="3" t="s">
        <v>376</v>
      </c>
      <c r="B13" s="11" t="str">
        <f t="shared" si="0"/>
        <v>Bal_AkPa_KapTv</v>
      </c>
      <c r="C13" s="1" t="s">
        <v>10</v>
      </c>
      <c r="D13" s="1" t="s">
        <v>101</v>
      </c>
      <c r="E13" s="13">
        <v>323091355</v>
      </c>
    </row>
    <row r="14" spans="1:5" x14ac:dyDescent="0.25">
      <c r="A14" s="3" t="s">
        <v>377</v>
      </c>
      <c r="B14" s="11" t="str">
        <f t="shared" si="0"/>
        <v>Bal_AkPa_UTv</v>
      </c>
      <c r="C14" s="1" t="s">
        <v>11</v>
      </c>
      <c r="D14" s="1" t="s">
        <v>102</v>
      </c>
      <c r="E14" s="13">
        <v>10448338</v>
      </c>
    </row>
    <row r="15" spans="1:5" x14ac:dyDescent="0.25">
      <c r="A15" s="3" t="s">
        <v>378</v>
      </c>
      <c r="B15" s="11" t="str">
        <f t="shared" si="0"/>
        <v>Bal_AkPa_KapAv</v>
      </c>
      <c r="C15" s="1" t="s">
        <v>12</v>
      </c>
      <c r="D15" s="1" t="s">
        <v>103</v>
      </c>
      <c r="E15" s="13">
        <v>8951064</v>
      </c>
    </row>
    <row r="16" spans="1:5" x14ac:dyDescent="0.25">
      <c r="A16" s="3" t="s">
        <v>379</v>
      </c>
      <c r="B16" s="11" t="str">
        <f t="shared" si="0"/>
        <v>Bal_AkPa_UAv</v>
      </c>
      <c r="C16" s="1" t="s">
        <v>13</v>
      </c>
      <c r="D16" s="1" t="s">
        <v>104</v>
      </c>
      <c r="E16" s="13">
        <v>1240025</v>
      </c>
    </row>
    <row r="17" spans="1:5" x14ac:dyDescent="0.25">
      <c r="A17" s="3" t="s">
        <v>251</v>
      </c>
      <c r="B17" s="11" t="str">
        <f t="shared" si="0"/>
        <v>Bal_AkPa_invTot</v>
      </c>
      <c r="C17" s="4" t="s">
        <v>14</v>
      </c>
      <c r="D17" s="4" t="s">
        <v>105</v>
      </c>
      <c r="E17" s="13">
        <v>343730782</v>
      </c>
    </row>
    <row r="18" spans="1:5" x14ac:dyDescent="0.25">
      <c r="A18" s="3" t="s">
        <v>252</v>
      </c>
      <c r="B18" s="11" t="str">
        <f t="shared" si="0"/>
        <v>Bal_AkPa_Kapa</v>
      </c>
      <c r="C18" s="1" t="s">
        <v>15</v>
      </c>
      <c r="D18" s="1" t="s">
        <v>106</v>
      </c>
      <c r="E18" s="13">
        <v>152550730</v>
      </c>
    </row>
    <row r="19" spans="1:5" x14ac:dyDescent="0.25">
      <c r="A19" s="3" t="s">
        <v>253</v>
      </c>
      <c r="B19" s="11" t="str">
        <f t="shared" si="0"/>
        <v>Bal_AkPa_invAn</v>
      </c>
      <c r="C19" s="1" t="s">
        <v>16</v>
      </c>
      <c r="D19" s="1" t="s">
        <v>107</v>
      </c>
      <c r="E19" s="13">
        <v>60145549</v>
      </c>
    </row>
    <row r="20" spans="1:5" x14ac:dyDescent="0.25">
      <c r="A20" s="3" t="s">
        <v>399</v>
      </c>
      <c r="B20" s="11" t="str">
        <f t="shared" si="0"/>
        <v>Bal_AkPa_ObL</v>
      </c>
      <c r="C20" s="1" t="s">
        <v>17</v>
      </c>
      <c r="D20" s="1" t="s">
        <v>108</v>
      </c>
      <c r="E20" s="13">
        <v>566312141</v>
      </c>
    </row>
    <row r="21" spans="1:5" x14ac:dyDescent="0.25">
      <c r="A21" s="3" t="s">
        <v>254</v>
      </c>
      <c r="B21" s="11" t="str">
        <f t="shared" si="0"/>
        <v>Bal_AkPa_AnKi</v>
      </c>
      <c r="C21" s="1" t="s">
        <v>18</v>
      </c>
      <c r="D21" s="1" t="s">
        <v>109</v>
      </c>
      <c r="E21" s="13">
        <v>4336</v>
      </c>
    </row>
    <row r="22" spans="1:5" x14ac:dyDescent="0.25">
      <c r="A22" s="3" t="s">
        <v>255</v>
      </c>
      <c r="B22" s="11" t="str">
        <f t="shared" si="0"/>
        <v>Bal_AkPa_PUd</v>
      </c>
      <c r="C22" s="1" t="s">
        <v>19</v>
      </c>
      <c r="D22" s="1" t="s">
        <v>110</v>
      </c>
      <c r="E22" s="13">
        <v>2395573</v>
      </c>
    </row>
    <row r="23" spans="1:5" x14ac:dyDescent="0.25">
      <c r="A23" s="3" t="s">
        <v>256</v>
      </c>
      <c r="B23" s="11" t="str">
        <f t="shared" si="0"/>
        <v>Bal_AkPa_Xud</v>
      </c>
      <c r="C23" s="1" t="s">
        <v>20</v>
      </c>
      <c r="D23" s="1" t="s">
        <v>111</v>
      </c>
      <c r="E23" s="13">
        <v>5606294</v>
      </c>
    </row>
    <row r="24" spans="1:5" x14ac:dyDescent="0.25">
      <c r="A24" s="3" t="s">
        <v>257</v>
      </c>
      <c r="B24" s="11" t="str">
        <f t="shared" si="0"/>
        <v>Bal_AkPa_iKre</v>
      </c>
      <c r="C24" s="1" t="s">
        <v>21</v>
      </c>
      <c r="D24" s="1" t="s">
        <v>112</v>
      </c>
      <c r="E24" s="13">
        <v>14086354</v>
      </c>
    </row>
    <row r="25" spans="1:5" x14ac:dyDescent="0.25">
      <c r="A25" s="3" t="s">
        <v>258</v>
      </c>
      <c r="B25" s="11" t="str">
        <f t="shared" si="0"/>
        <v>Bal_AkPa_Xinv</v>
      </c>
      <c r="C25" s="1" t="s">
        <v>22</v>
      </c>
      <c r="D25" s="1" t="s">
        <v>113</v>
      </c>
      <c r="E25" s="13">
        <v>194078073</v>
      </c>
    </row>
    <row r="26" spans="1:5" x14ac:dyDescent="0.25">
      <c r="A26" s="3" t="s">
        <v>387</v>
      </c>
      <c r="B26" s="11" t="str">
        <f t="shared" si="0"/>
        <v>Bal_AkPa_FinTot</v>
      </c>
      <c r="C26" s="4" t="s">
        <v>23</v>
      </c>
      <c r="D26" s="4" t="s">
        <v>203</v>
      </c>
      <c r="E26" s="13">
        <v>995179050</v>
      </c>
    </row>
    <row r="27" spans="1:5" x14ac:dyDescent="0.25">
      <c r="A27" s="3" t="s">
        <v>259</v>
      </c>
      <c r="B27" s="11" t="str">
        <f t="shared" si="0"/>
        <v>Bal_AkPa_Gfd</v>
      </c>
      <c r="C27" s="1" t="s">
        <v>24</v>
      </c>
      <c r="D27" s="1" t="s">
        <v>114</v>
      </c>
      <c r="E27" s="13">
        <v>0</v>
      </c>
    </row>
    <row r="28" spans="1:5" x14ac:dyDescent="0.25">
      <c r="A28" s="3" t="s">
        <v>250</v>
      </c>
      <c r="B28" s="11" t="str">
        <f t="shared" si="0"/>
        <v>Bal_AkPa_iakTot</v>
      </c>
      <c r="C28" s="4" t="s">
        <v>25</v>
      </c>
      <c r="D28" s="4" t="s">
        <v>115</v>
      </c>
      <c r="E28" s="13">
        <v>1340038523</v>
      </c>
    </row>
    <row r="29" spans="1:5" x14ac:dyDescent="0.25">
      <c r="A29" s="3" t="s">
        <v>328</v>
      </c>
      <c r="B29" s="11" t="str">
        <f t="shared" si="0"/>
        <v>Bal_AkPa_iakTM</v>
      </c>
      <c r="C29" s="1" t="s">
        <v>26</v>
      </c>
      <c r="D29" s="1" t="s">
        <v>204</v>
      </c>
      <c r="E29" s="13">
        <v>1293390468</v>
      </c>
    </row>
    <row r="30" spans="1:5" x14ac:dyDescent="0.25">
      <c r="A30" s="3" t="s">
        <v>329</v>
      </c>
      <c r="B30" s="11" t="str">
        <f t="shared" si="0"/>
        <v>Bal_AkPa_GfPh</v>
      </c>
      <c r="C30" s="1" t="s">
        <v>27</v>
      </c>
      <c r="D30" s="6" t="s">
        <v>221</v>
      </c>
      <c r="E30" s="13">
        <v>0</v>
      </c>
    </row>
    <row r="31" spans="1:5" x14ac:dyDescent="0.25">
      <c r="A31" s="3" t="s">
        <v>330</v>
      </c>
      <c r="B31" s="11" t="str">
        <f t="shared" si="0"/>
        <v>Bal_AkPa_GfLP</v>
      </c>
      <c r="C31" s="1" t="s">
        <v>28</v>
      </c>
      <c r="D31" s="1" t="s">
        <v>116</v>
      </c>
      <c r="E31" s="13">
        <v>167196</v>
      </c>
    </row>
    <row r="32" spans="1:5" x14ac:dyDescent="0.25">
      <c r="A32" s="3" t="s">
        <v>331</v>
      </c>
      <c r="B32" s="11" t="str">
        <f t="shared" si="0"/>
        <v>Bal_AkPa_GfEh</v>
      </c>
      <c r="C32" s="1" t="s">
        <v>29</v>
      </c>
      <c r="D32" s="1" t="s">
        <v>117</v>
      </c>
      <c r="E32" s="13">
        <v>655303</v>
      </c>
    </row>
    <row r="33" spans="1:5" x14ac:dyDescent="0.25">
      <c r="A33" s="3" t="s">
        <v>332</v>
      </c>
      <c r="B33" s="11" t="str">
        <f t="shared" si="0"/>
        <v>Bal_AkPa_Gfx</v>
      </c>
      <c r="C33" s="1" t="s">
        <v>30</v>
      </c>
      <c r="D33" s="1" t="s">
        <v>205</v>
      </c>
      <c r="E33" s="13">
        <v>0</v>
      </c>
    </row>
    <row r="34" spans="1:5" x14ac:dyDescent="0.25">
      <c r="A34" s="3" t="s">
        <v>333</v>
      </c>
      <c r="B34" s="11" t="str">
        <f t="shared" si="0"/>
        <v>Bal_AkPa_GfTot</v>
      </c>
      <c r="C34" s="4" t="s">
        <v>31</v>
      </c>
      <c r="D34" s="4" t="s">
        <v>222</v>
      </c>
      <c r="E34" s="13">
        <v>822499</v>
      </c>
    </row>
    <row r="35" spans="1:5" x14ac:dyDescent="0.25">
      <c r="A35" s="3" t="s">
        <v>334</v>
      </c>
      <c r="B35" s="11" t="str">
        <f t="shared" si="0"/>
        <v>Bal_AkPa_TFtM</v>
      </c>
      <c r="C35" s="1" t="s">
        <v>32</v>
      </c>
      <c r="D35" s="1" t="s">
        <v>118</v>
      </c>
      <c r="E35" s="13">
        <v>3860436</v>
      </c>
    </row>
    <row r="36" spans="1:5" x14ac:dyDescent="0.25">
      <c r="A36" s="3" t="s">
        <v>335</v>
      </c>
      <c r="B36" s="11" t="str">
        <f t="shared" si="0"/>
        <v>Bal_AkPa_TFm</v>
      </c>
      <c r="C36" s="1" t="s">
        <v>33</v>
      </c>
      <c r="D36" s="1" t="s">
        <v>119</v>
      </c>
      <c r="E36" s="13">
        <v>0</v>
      </c>
    </row>
    <row r="37" spans="1:5" x14ac:dyDescent="0.25">
      <c r="A37" s="3" t="s">
        <v>336</v>
      </c>
      <c r="B37" s="11" t="str">
        <f t="shared" si="0"/>
        <v>Bal_AkPa_TDFTot</v>
      </c>
      <c r="C37" s="4" t="s">
        <v>34</v>
      </c>
      <c r="D37" s="4" t="s">
        <v>223</v>
      </c>
      <c r="E37" s="13">
        <v>3860436</v>
      </c>
    </row>
    <row r="38" spans="1:5" x14ac:dyDescent="0.25">
      <c r="A38" s="3" t="s">
        <v>337</v>
      </c>
      <c r="B38" s="11" t="str">
        <f t="shared" si="0"/>
        <v>Bal_AkPa_TFv</v>
      </c>
      <c r="C38" s="1" t="s">
        <v>35</v>
      </c>
      <c r="D38" s="1" t="s">
        <v>120</v>
      </c>
      <c r="E38" s="13">
        <v>1100552</v>
      </c>
    </row>
    <row r="39" spans="1:5" x14ac:dyDescent="0.25">
      <c r="A39" s="3" t="s">
        <v>338</v>
      </c>
      <c r="B39" s="11" t="str">
        <f t="shared" si="0"/>
        <v>Bal_AkPa_TTv</v>
      </c>
      <c r="C39" s="1" t="s">
        <v>36</v>
      </c>
      <c r="D39" s="1" t="s">
        <v>121</v>
      </c>
      <c r="E39" s="13">
        <v>16092477</v>
      </c>
    </row>
    <row r="40" spans="1:5" x14ac:dyDescent="0.25">
      <c r="A40" s="3" t="s">
        <v>339</v>
      </c>
      <c r="B40" s="11" t="str">
        <f t="shared" si="0"/>
        <v>Bal_AkPa_TAv</v>
      </c>
      <c r="C40" s="1" t="s">
        <v>37</v>
      </c>
      <c r="D40" s="1" t="s">
        <v>122</v>
      </c>
      <c r="E40" s="13">
        <v>0</v>
      </c>
    </row>
    <row r="41" spans="1:5" x14ac:dyDescent="0.25">
      <c r="A41" s="3" t="s">
        <v>390</v>
      </c>
      <c r="B41" s="11" t="str">
        <f t="shared" si="0"/>
        <v>Bal_AkPa_XTh</v>
      </c>
      <c r="C41" s="1" t="s">
        <v>38</v>
      </c>
      <c r="D41" s="1" t="s">
        <v>123</v>
      </c>
      <c r="E41" s="13">
        <v>10081169</v>
      </c>
    </row>
    <row r="42" spans="1:5" x14ac:dyDescent="0.25">
      <c r="A42" s="3" t="s">
        <v>340</v>
      </c>
      <c r="B42" s="11" t="str">
        <f t="shared" si="0"/>
        <v>Bal_AkPa_TTot</v>
      </c>
      <c r="C42" s="4" t="s">
        <v>39</v>
      </c>
      <c r="D42" s="4" t="s">
        <v>224</v>
      </c>
      <c r="E42" s="13">
        <v>31957134</v>
      </c>
    </row>
    <row r="43" spans="1:5" x14ac:dyDescent="0.25">
      <c r="A43" s="3" t="s">
        <v>341</v>
      </c>
      <c r="B43" s="11" t="str">
        <f t="shared" si="0"/>
        <v>Bal_AkPa_AkMB</v>
      </c>
      <c r="C43" s="1" t="s">
        <v>40</v>
      </c>
      <c r="D43" s="1" t="s">
        <v>228</v>
      </c>
      <c r="E43" s="13">
        <v>0</v>
      </c>
    </row>
    <row r="44" spans="1:5" x14ac:dyDescent="0.25">
      <c r="A44" s="3" t="s">
        <v>342</v>
      </c>
      <c r="B44" s="11" t="str">
        <f t="shared" si="0"/>
        <v>Bal_AkPa_ASa</v>
      </c>
      <c r="C44" s="1" t="s">
        <v>41</v>
      </c>
      <c r="D44" s="1" t="s">
        <v>124</v>
      </c>
      <c r="E44" s="13">
        <v>318505</v>
      </c>
    </row>
    <row r="45" spans="1:5" x14ac:dyDescent="0.25">
      <c r="A45" s="3" t="s">
        <v>343</v>
      </c>
      <c r="B45" s="11" t="str">
        <f t="shared" si="0"/>
        <v>Bal_AkPa_USa</v>
      </c>
      <c r="C45" s="1" t="s">
        <v>42</v>
      </c>
      <c r="D45" s="1" t="s">
        <v>126</v>
      </c>
      <c r="E45" s="13">
        <v>867935</v>
      </c>
    </row>
    <row r="46" spans="1:5" x14ac:dyDescent="0.25">
      <c r="A46" s="3" t="s">
        <v>344</v>
      </c>
      <c r="B46" s="11" t="str">
        <f t="shared" si="0"/>
        <v>Bal_AkPa_LBe</v>
      </c>
      <c r="C46" s="1" t="s">
        <v>43</v>
      </c>
      <c r="D46" s="1" t="s">
        <v>125</v>
      </c>
      <c r="E46" s="13">
        <v>17957122</v>
      </c>
    </row>
    <row r="47" spans="1:5" x14ac:dyDescent="0.25">
      <c r="A47" s="3" t="s">
        <v>388</v>
      </c>
      <c r="B47" s="11" t="str">
        <f t="shared" si="0"/>
        <v>Bal_AkPa_AkX</v>
      </c>
      <c r="C47" s="1" t="s">
        <v>44</v>
      </c>
      <c r="D47" s="1" t="s">
        <v>113</v>
      </c>
      <c r="E47" s="13">
        <v>3755459</v>
      </c>
    </row>
    <row r="48" spans="1:5" x14ac:dyDescent="0.25">
      <c r="A48" s="3" t="s">
        <v>389</v>
      </c>
      <c r="B48" s="11" t="str">
        <f t="shared" si="0"/>
        <v>Bal_AkPa_AkXTot</v>
      </c>
      <c r="C48" s="4" t="s">
        <v>45</v>
      </c>
      <c r="D48" s="4" t="s">
        <v>225</v>
      </c>
      <c r="E48" s="13">
        <v>22899021</v>
      </c>
    </row>
    <row r="49" spans="1:5" x14ac:dyDescent="0.25">
      <c r="A49" s="3" t="s">
        <v>393</v>
      </c>
      <c r="B49" s="11" t="str">
        <f t="shared" si="0"/>
        <v>Bal_AkPa_TrL</v>
      </c>
      <c r="C49" s="1" t="s">
        <v>66</v>
      </c>
      <c r="D49" s="1" t="s">
        <v>127</v>
      </c>
      <c r="E49" s="13">
        <v>16321033</v>
      </c>
    </row>
    <row r="50" spans="1:5" x14ac:dyDescent="0.25">
      <c r="A50" s="3" t="s">
        <v>391</v>
      </c>
      <c r="B50" s="11" t="str">
        <f t="shared" si="0"/>
        <v>Bal_AkPa_XPap</v>
      </c>
      <c r="C50" s="1" t="s">
        <v>67</v>
      </c>
      <c r="D50" s="1" t="s">
        <v>128</v>
      </c>
      <c r="E50" s="13">
        <v>2395258</v>
      </c>
    </row>
    <row r="51" spans="1:5" x14ac:dyDescent="0.25">
      <c r="A51" s="3" t="s">
        <v>392</v>
      </c>
      <c r="B51" s="11" t="str">
        <f t="shared" si="0"/>
        <v>Bal_AkPa_PapTot</v>
      </c>
      <c r="C51" s="4" t="s">
        <v>68</v>
      </c>
      <c r="D51" s="4" t="s">
        <v>226</v>
      </c>
      <c r="E51" s="13">
        <v>18716292</v>
      </c>
    </row>
    <row r="52" spans="1:5" x14ac:dyDescent="0.25">
      <c r="A52" s="3" t="s">
        <v>260</v>
      </c>
      <c r="B52" s="11" t="str">
        <f t="shared" si="0"/>
        <v>Bal_AkPa_AktTot</v>
      </c>
      <c r="C52" s="4" t="s">
        <v>69</v>
      </c>
      <c r="D52" s="4" t="s">
        <v>227</v>
      </c>
      <c r="E52" s="13">
        <v>2710490225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s="11" t="str">
        <f t="shared" ref="B55:B107" si="1">"Bal_"&amp;$B$7&amp;"_"&amp;$A55</f>
        <v>Bal_AkPa_AGk</v>
      </c>
      <c r="C55" s="1" t="s">
        <v>70</v>
      </c>
      <c r="D55" s="1" t="s">
        <v>160</v>
      </c>
      <c r="E55" s="13">
        <v>2638927</v>
      </c>
    </row>
    <row r="56" spans="1:5" x14ac:dyDescent="0.25">
      <c r="A56" s="3" t="s">
        <v>262</v>
      </c>
      <c r="B56" s="11" t="str">
        <f t="shared" si="1"/>
        <v>Bal_AkPa_OEm</v>
      </c>
      <c r="C56" s="1" t="s">
        <v>71</v>
      </c>
      <c r="D56" s="1" t="s">
        <v>161</v>
      </c>
      <c r="E56" s="13">
        <v>504974</v>
      </c>
    </row>
    <row r="57" spans="1:5" x14ac:dyDescent="0.25">
      <c r="A57" s="3" t="s">
        <v>400</v>
      </c>
      <c r="B57" s="11" t="str">
        <f t="shared" si="1"/>
        <v>Bal_AkPa_OhL</v>
      </c>
      <c r="C57" s="1" t="s">
        <v>72</v>
      </c>
      <c r="D57" s="1" t="s">
        <v>162</v>
      </c>
      <c r="E57" s="13">
        <v>17140</v>
      </c>
    </row>
    <row r="58" spans="1:5" x14ac:dyDescent="0.25">
      <c r="A58" s="3" t="s">
        <v>263</v>
      </c>
      <c r="B58" s="11" t="str">
        <f t="shared" si="1"/>
        <v>Bal_AkPa_AVUE</v>
      </c>
      <c r="C58" s="1" t="s">
        <v>73</v>
      </c>
      <c r="D58" s="1" t="s">
        <v>163</v>
      </c>
      <c r="E58" s="13">
        <v>99483</v>
      </c>
    </row>
    <row r="59" spans="1:5" x14ac:dyDescent="0.25">
      <c r="A59" s="3" t="s">
        <v>264</v>
      </c>
      <c r="B59" s="11" t="str">
        <f t="shared" si="1"/>
        <v>Bal_AkPa_AVSB</v>
      </c>
      <c r="C59" s="1" t="s">
        <v>74</v>
      </c>
      <c r="D59" s="1" t="s">
        <v>164</v>
      </c>
      <c r="E59" s="13">
        <v>0</v>
      </c>
    </row>
    <row r="60" spans="1:5" x14ac:dyDescent="0.25">
      <c r="A60" s="3" t="s">
        <v>345</v>
      </c>
      <c r="B60" s="11" t="str">
        <f t="shared" si="1"/>
        <v>Bal_AkPa_XVr</v>
      </c>
      <c r="C60" s="1" t="s">
        <v>75</v>
      </c>
      <c r="D60" s="1" t="s">
        <v>165</v>
      </c>
      <c r="E60" s="13">
        <v>-1045189</v>
      </c>
    </row>
    <row r="61" spans="1:5" x14ac:dyDescent="0.25">
      <c r="A61" s="3" t="s">
        <v>265</v>
      </c>
      <c r="B61" s="11" t="str">
        <f t="shared" si="1"/>
        <v>Bal_AkPa_AVTot</v>
      </c>
      <c r="C61" s="4" t="s">
        <v>76</v>
      </c>
      <c r="D61" s="4" t="s">
        <v>236</v>
      </c>
      <c r="E61" s="13">
        <v>-928566</v>
      </c>
    </row>
    <row r="62" spans="1:5" x14ac:dyDescent="0.25">
      <c r="A62" s="3" t="s">
        <v>266</v>
      </c>
      <c r="B62" s="11" t="str">
        <f t="shared" si="1"/>
        <v>Bal_AkPa_Sif</v>
      </c>
      <c r="C62" s="1" t="s">
        <v>77</v>
      </c>
      <c r="D62" s="1" t="s">
        <v>166</v>
      </c>
      <c r="E62" s="13">
        <v>4048337</v>
      </c>
    </row>
    <row r="63" spans="1:5" x14ac:dyDescent="0.25">
      <c r="A63" s="3" t="s">
        <v>267</v>
      </c>
      <c r="B63" s="11" t="str">
        <f t="shared" si="1"/>
        <v>Bal_AkPa_VeH</v>
      </c>
      <c r="C63" s="1" t="s">
        <v>78</v>
      </c>
      <c r="D63" s="1" t="s">
        <v>167</v>
      </c>
      <c r="E63" s="13">
        <v>0</v>
      </c>
    </row>
    <row r="64" spans="1:5" x14ac:dyDescent="0.25">
      <c r="A64" s="3" t="s">
        <v>268</v>
      </c>
      <c r="B64" s="11" t="str">
        <f t="shared" si="1"/>
        <v>Bal_AkPa_XH</v>
      </c>
      <c r="C64" s="1" t="s">
        <v>79</v>
      </c>
      <c r="D64" s="1" t="s">
        <v>168</v>
      </c>
      <c r="E64" s="13">
        <v>0</v>
      </c>
    </row>
    <row r="65" spans="1:5" x14ac:dyDescent="0.25">
      <c r="A65" s="3" t="s">
        <v>269</v>
      </c>
      <c r="B65" s="11" t="str">
        <f t="shared" si="1"/>
        <v>Bal_AkPa_ResTot</v>
      </c>
      <c r="C65" s="4" t="s">
        <v>80</v>
      </c>
      <c r="D65" s="4" t="s">
        <v>237</v>
      </c>
      <c r="E65" s="13">
        <v>4048337</v>
      </c>
    </row>
    <row r="66" spans="1:5" x14ac:dyDescent="0.25">
      <c r="A66" s="3" t="s">
        <v>270</v>
      </c>
      <c r="B66" s="11" t="str">
        <f t="shared" si="1"/>
        <v>Bal_AkPa_OvUn</v>
      </c>
      <c r="C66" s="1" t="s">
        <v>81</v>
      </c>
      <c r="D66" s="1" t="s">
        <v>169</v>
      </c>
      <c r="E66" s="13">
        <v>48283472</v>
      </c>
    </row>
    <row r="67" spans="1:5" x14ac:dyDescent="0.25">
      <c r="A67" s="3" t="s">
        <v>346</v>
      </c>
      <c r="B67" s="11" t="str">
        <f t="shared" si="1"/>
        <v>Bal_AkPa_FUb</v>
      </c>
      <c r="C67" s="1" t="s">
        <v>82</v>
      </c>
      <c r="D67" s="1" t="s">
        <v>230</v>
      </c>
      <c r="E67" s="13">
        <v>3000</v>
      </c>
    </row>
    <row r="68" spans="1:5" x14ac:dyDescent="0.25">
      <c r="A68" s="3" t="s">
        <v>347</v>
      </c>
      <c r="B68" s="11" t="str">
        <f t="shared" si="1"/>
        <v>Bal_AkPa_Mi</v>
      </c>
      <c r="C68" s="1" t="s">
        <v>83</v>
      </c>
      <c r="D68" s="1" t="s">
        <v>229</v>
      </c>
      <c r="E68" s="13">
        <v>0</v>
      </c>
    </row>
    <row r="69" spans="1:5" x14ac:dyDescent="0.25">
      <c r="A69" s="3" t="s">
        <v>348</v>
      </c>
      <c r="B69" s="11" t="str">
        <f t="shared" si="1"/>
        <v>Bal_AkPa_EkTot</v>
      </c>
      <c r="C69" s="4" t="s">
        <v>84</v>
      </c>
      <c r="D69" s="4" t="s">
        <v>238</v>
      </c>
      <c r="E69" s="13">
        <v>54550144</v>
      </c>
    </row>
    <row r="70" spans="1:5" x14ac:dyDescent="0.25">
      <c r="A70" s="3" t="s">
        <v>291</v>
      </c>
      <c r="B70" s="11" t="str">
        <f t="shared" si="1"/>
        <v>Bal_AkPa_OKap</v>
      </c>
      <c r="C70" s="1" t="s">
        <v>130</v>
      </c>
      <c r="D70" s="1" t="s">
        <v>206</v>
      </c>
      <c r="E70" s="13">
        <v>19401139</v>
      </c>
    </row>
    <row r="71" spans="1:5" x14ac:dyDescent="0.25">
      <c r="A71" s="3" t="s">
        <v>349</v>
      </c>
      <c r="B71" s="11" t="str">
        <f t="shared" si="1"/>
        <v>Bal_AkPa_AnLk</v>
      </c>
      <c r="C71" s="1" t="s">
        <v>131</v>
      </c>
      <c r="D71" s="1" t="s">
        <v>207</v>
      </c>
      <c r="E71" s="13">
        <v>42314376</v>
      </c>
    </row>
    <row r="72" spans="1:5" x14ac:dyDescent="0.25">
      <c r="A72" s="3" t="s">
        <v>350</v>
      </c>
      <c r="B72" s="11" t="str">
        <f t="shared" si="1"/>
        <v>Bal_AkPa_ALTot</v>
      </c>
      <c r="C72" s="4" t="s">
        <v>132</v>
      </c>
      <c r="D72" s="4" t="s">
        <v>239</v>
      </c>
      <c r="E72" s="13">
        <v>61715515</v>
      </c>
    </row>
    <row r="73" spans="1:5" x14ac:dyDescent="0.25">
      <c r="A73" s="3" t="s">
        <v>351</v>
      </c>
      <c r="B73" s="11" t="str">
        <f t="shared" si="1"/>
        <v>Bal_AkPa_Phs</v>
      </c>
      <c r="C73" s="1" t="s">
        <v>133</v>
      </c>
      <c r="D73" s="1" t="s">
        <v>232</v>
      </c>
      <c r="E73" s="13">
        <v>4633453</v>
      </c>
    </row>
    <row r="74" spans="1:5" x14ac:dyDescent="0.25">
      <c r="A74" s="3" t="s">
        <v>352</v>
      </c>
      <c r="B74" s="11" t="str">
        <f t="shared" si="1"/>
        <v>Bal_AkPa_FmS</v>
      </c>
      <c r="C74" s="1" t="s">
        <v>134</v>
      </c>
      <c r="D74" s="1" t="s">
        <v>233</v>
      </c>
      <c r="E74" s="13">
        <v>8813</v>
      </c>
    </row>
    <row r="75" spans="1:5" x14ac:dyDescent="0.25">
      <c r="A75" s="3" t="s">
        <v>353</v>
      </c>
      <c r="B75" s="11" t="str">
        <f t="shared" si="1"/>
        <v>Bal_AkPa_GY</v>
      </c>
      <c r="C75" s="1" t="s">
        <v>135</v>
      </c>
      <c r="D75" s="1" t="s">
        <v>170</v>
      </c>
      <c r="E75" s="13">
        <v>611369721</v>
      </c>
    </row>
    <row r="76" spans="1:5" x14ac:dyDescent="0.25">
      <c r="A76" s="3" t="s">
        <v>401</v>
      </c>
      <c r="B76" s="11" t="str">
        <f t="shared" si="1"/>
        <v>Bal_AkPa_inBp</v>
      </c>
      <c r="C76" s="1" t="s">
        <v>136</v>
      </c>
      <c r="D76" s="1" t="s">
        <v>208</v>
      </c>
      <c r="E76" s="13">
        <v>234054522</v>
      </c>
    </row>
    <row r="77" spans="1:5" x14ac:dyDescent="0.25">
      <c r="A77" s="3" t="s">
        <v>354</v>
      </c>
      <c r="B77" s="11" t="str">
        <f t="shared" si="1"/>
        <v>Bal_AkPa_KoBp</v>
      </c>
      <c r="C77" s="1" t="s">
        <v>137</v>
      </c>
      <c r="D77" s="1" t="s">
        <v>209</v>
      </c>
      <c r="E77" s="13">
        <v>75141549</v>
      </c>
    </row>
    <row r="78" spans="1:5" x14ac:dyDescent="0.25">
      <c r="A78" s="3" t="s">
        <v>355</v>
      </c>
      <c r="B78" s="11" t="str">
        <f t="shared" si="1"/>
        <v>Bal_AkPa_RmGp</v>
      </c>
      <c r="C78" s="1" t="s">
        <v>138</v>
      </c>
      <c r="D78" s="1" t="s">
        <v>210</v>
      </c>
      <c r="E78" s="13">
        <v>4749241</v>
      </c>
    </row>
    <row r="79" spans="1:5" x14ac:dyDescent="0.25">
      <c r="A79" s="3" t="s">
        <v>356</v>
      </c>
      <c r="B79" s="11" t="str">
        <f t="shared" si="1"/>
        <v>Bal_AkPa_HGTot</v>
      </c>
      <c r="C79" s="4" t="s">
        <v>139</v>
      </c>
      <c r="D79" s="4" t="s">
        <v>240</v>
      </c>
      <c r="E79" s="13">
        <v>925315032</v>
      </c>
    </row>
    <row r="80" spans="1:5" x14ac:dyDescent="0.25">
      <c r="A80" s="3" t="s">
        <v>357</v>
      </c>
      <c r="B80" s="11" t="str">
        <f t="shared" si="1"/>
        <v>Bal_AkPa_HMrp</v>
      </c>
      <c r="C80" s="1" t="s">
        <v>140</v>
      </c>
      <c r="D80" s="1" t="s">
        <v>211</v>
      </c>
      <c r="E80" s="13">
        <v>1224284123</v>
      </c>
    </row>
    <row r="81" spans="1:5" x14ac:dyDescent="0.25">
      <c r="A81" s="3" t="s">
        <v>358</v>
      </c>
      <c r="B81" s="11" t="str">
        <f t="shared" si="1"/>
        <v>Bal_AkPa_RMrp</v>
      </c>
      <c r="C81" s="1" t="s">
        <v>141</v>
      </c>
      <c r="D81" s="1" t="s">
        <v>212</v>
      </c>
      <c r="E81" s="13">
        <v>498292</v>
      </c>
    </row>
    <row r="82" spans="1:5" x14ac:dyDescent="0.25">
      <c r="A82" s="3" t="s">
        <v>359</v>
      </c>
      <c r="B82" s="11" t="str">
        <f t="shared" si="1"/>
        <v>Bal_AkPa_MrpTot</v>
      </c>
      <c r="C82" s="4" t="s">
        <v>142</v>
      </c>
      <c r="D82" s="4" t="s">
        <v>241</v>
      </c>
      <c r="E82" s="13">
        <v>1224782415</v>
      </c>
    </row>
    <row r="83" spans="1:5" x14ac:dyDescent="0.25">
      <c r="A83" s="3" t="s">
        <v>289</v>
      </c>
      <c r="B83" s="11" t="str">
        <f t="shared" si="1"/>
        <v>Bal_AkPa_LPTot</v>
      </c>
      <c r="C83" s="4" t="s">
        <v>143</v>
      </c>
      <c r="D83" s="4" t="s">
        <v>242</v>
      </c>
      <c r="E83" s="13">
        <v>2150097447</v>
      </c>
    </row>
    <row r="84" spans="1:5" x14ac:dyDescent="0.25">
      <c r="A84" s="3" t="s">
        <v>360</v>
      </c>
      <c r="B84" s="11" t="str">
        <f t="shared" si="1"/>
        <v>Bal_AkPa_FmLi</v>
      </c>
      <c r="C84" s="1" t="s">
        <v>144</v>
      </c>
      <c r="D84" s="1" t="s">
        <v>213</v>
      </c>
      <c r="E84" s="13">
        <v>32820633</v>
      </c>
    </row>
    <row r="85" spans="1:5" x14ac:dyDescent="0.25">
      <c r="A85" s="3" t="s">
        <v>361</v>
      </c>
      <c r="B85" s="11" t="str">
        <f t="shared" si="1"/>
        <v>Bal_AkPa_EhS</v>
      </c>
      <c r="C85" s="1" t="s">
        <v>145</v>
      </c>
      <c r="D85" s="1" t="s">
        <v>214</v>
      </c>
      <c r="E85" s="13">
        <v>39529061</v>
      </c>
    </row>
    <row r="86" spans="1:5" x14ac:dyDescent="0.25">
      <c r="A86" s="3" t="s">
        <v>362</v>
      </c>
      <c r="B86" s="11" t="str">
        <f t="shared" si="1"/>
        <v>Bal_AkPa_RmS</v>
      </c>
      <c r="C86" s="1" t="s">
        <v>146</v>
      </c>
      <c r="D86" s="1" t="s">
        <v>215</v>
      </c>
      <c r="E86" s="13">
        <v>2547614</v>
      </c>
    </row>
    <row r="87" spans="1:5" x14ac:dyDescent="0.25">
      <c r="A87" s="3" t="s">
        <v>271</v>
      </c>
      <c r="B87" s="11" t="str">
        <f t="shared" si="1"/>
        <v>Bal_AkPa_HBP</v>
      </c>
      <c r="C87" s="1" t="s">
        <v>147</v>
      </c>
      <c r="D87" s="1" t="s">
        <v>171</v>
      </c>
      <c r="E87" s="13">
        <v>859594</v>
      </c>
    </row>
    <row r="88" spans="1:5" x14ac:dyDescent="0.25">
      <c r="A88" s="3" t="s">
        <v>363</v>
      </c>
      <c r="B88" s="11" t="str">
        <f t="shared" si="1"/>
        <v>Bal_AkPa_HFiTot</v>
      </c>
      <c r="C88" s="4" t="s">
        <v>148</v>
      </c>
      <c r="D88" s="4" t="s">
        <v>397</v>
      </c>
      <c r="E88" s="13">
        <v>2230496615</v>
      </c>
    </row>
    <row r="89" spans="1:5" x14ac:dyDescent="0.25">
      <c r="A89" s="3" t="s">
        <v>364</v>
      </c>
      <c r="B89" s="11" t="str">
        <f t="shared" si="1"/>
        <v>Bal_AkPa_PLF</v>
      </c>
      <c r="C89" s="1" t="s">
        <v>149</v>
      </c>
      <c r="D89" s="1" t="s">
        <v>172</v>
      </c>
      <c r="E89" s="13">
        <v>2717</v>
      </c>
    </row>
    <row r="90" spans="1:5" x14ac:dyDescent="0.25">
      <c r="A90" s="3" t="s">
        <v>365</v>
      </c>
      <c r="B90" s="11" t="str">
        <f t="shared" si="1"/>
        <v>Bal_AkPa_USf</v>
      </c>
      <c r="C90" s="1" t="s">
        <v>150</v>
      </c>
      <c r="D90" s="1" t="s">
        <v>173</v>
      </c>
      <c r="E90" s="13">
        <v>1736682</v>
      </c>
    </row>
    <row r="91" spans="1:5" x14ac:dyDescent="0.25">
      <c r="A91" s="3" t="s">
        <v>366</v>
      </c>
      <c r="B91" s="11" t="str">
        <f t="shared" si="1"/>
        <v>Bal_AkPa_XHen</v>
      </c>
      <c r="C91" s="1" t="s">
        <v>151</v>
      </c>
      <c r="D91" s="1" t="s">
        <v>174</v>
      </c>
      <c r="E91" s="13">
        <v>185905</v>
      </c>
    </row>
    <row r="92" spans="1:5" x14ac:dyDescent="0.25">
      <c r="A92" s="3" t="s">
        <v>367</v>
      </c>
      <c r="B92" s="11" t="str">
        <f t="shared" si="1"/>
        <v>Bal_AkPa_HFTot</v>
      </c>
      <c r="C92" s="4" t="s">
        <v>152</v>
      </c>
      <c r="D92" s="4" t="s">
        <v>394</v>
      </c>
      <c r="E92" s="13">
        <v>1925304</v>
      </c>
    </row>
    <row r="93" spans="1:5" x14ac:dyDescent="0.25">
      <c r="A93" s="3" t="s">
        <v>380</v>
      </c>
      <c r="B93" s="11" t="str">
        <f t="shared" si="1"/>
        <v>Bal_AkPa_Gfdep</v>
      </c>
      <c r="C93" s="1" t="s">
        <v>153</v>
      </c>
      <c r="D93" s="1" t="s">
        <v>114</v>
      </c>
      <c r="E93" s="13">
        <v>69406</v>
      </c>
    </row>
    <row r="94" spans="1:5" x14ac:dyDescent="0.25">
      <c r="A94" s="3" t="s">
        <v>272</v>
      </c>
      <c r="B94" s="11" t="str">
        <f t="shared" si="1"/>
        <v>Bal_AkPa_GDF</v>
      </c>
      <c r="C94" s="1" t="s">
        <v>154</v>
      </c>
      <c r="D94" s="1" t="s">
        <v>175</v>
      </c>
      <c r="E94" s="13">
        <v>821274</v>
      </c>
    </row>
    <row r="95" spans="1:5" x14ac:dyDescent="0.25">
      <c r="A95" s="3" t="s">
        <v>273</v>
      </c>
      <c r="B95" s="11" t="str">
        <f t="shared" si="1"/>
        <v>Bal_AkPa_GGf</v>
      </c>
      <c r="C95" s="1" t="s">
        <v>155</v>
      </c>
      <c r="D95" s="1" t="s">
        <v>176</v>
      </c>
      <c r="E95" s="13">
        <v>347148</v>
      </c>
    </row>
    <row r="96" spans="1:5" x14ac:dyDescent="0.25">
      <c r="A96" s="3" t="s">
        <v>402</v>
      </c>
      <c r="B96" s="11" t="str">
        <f t="shared" si="1"/>
        <v>Bal_AkPa_OgL</v>
      </c>
      <c r="C96" s="1" t="s">
        <v>156</v>
      </c>
      <c r="D96" s="1" t="s">
        <v>177</v>
      </c>
      <c r="E96" s="13">
        <v>0</v>
      </c>
    </row>
    <row r="97" spans="1:5" x14ac:dyDescent="0.25">
      <c r="A97" s="3" t="s">
        <v>274</v>
      </c>
      <c r="B97" s="11" t="str">
        <f t="shared" si="1"/>
        <v>Bal_AkPa_KonG</v>
      </c>
      <c r="C97" s="1" t="s">
        <v>157</v>
      </c>
      <c r="D97" s="1" t="s">
        <v>178</v>
      </c>
      <c r="E97" s="13">
        <v>0</v>
      </c>
    </row>
    <row r="98" spans="1:5" x14ac:dyDescent="0.25">
      <c r="A98" s="3" t="s">
        <v>368</v>
      </c>
      <c r="B98" s="11" t="str">
        <f t="shared" si="1"/>
        <v>Bal_AkPa_UdG</v>
      </c>
      <c r="C98" s="1" t="s">
        <v>158</v>
      </c>
      <c r="D98" s="1" t="s">
        <v>186</v>
      </c>
      <c r="E98" s="13">
        <v>0</v>
      </c>
    </row>
    <row r="99" spans="1:5" x14ac:dyDescent="0.25">
      <c r="A99" s="3" t="s">
        <v>275</v>
      </c>
      <c r="B99" s="11" t="str">
        <f t="shared" si="1"/>
        <v>Bal_AkPa_GKre</v>
      </c>
      <c r="C99" s="1" t="s">
        <v>159</v>
      </c>
      <c r="D99" s="1" t="s">
        <v>179</v>
      </c>
      <c r="E99" s="13">
        <v>90040068</v>
      </c>
    </row>
    <row r="100" spans="1:5" x14ac:dyDescent="0.25">
      <c r="A100" s="3" t="s">
        <v>369</v>
      </c>
      <c r="B100" s="11" t="str">
        <f t="shared" si="1"/>
        <v>Bal_AkPa_GTv</v>
      </c>
      <c r="C100" s="1" t="s">
        <v>216</v>
      </c>
      <c r="D100" s="1" t="s">
        <v>180</v>
      </c>
      <c r="E100" s="13">
        <v>6660438</v>
      </c>
    </row>
    <row r="101" spans="1:5" x14ac:dyDescent="0.25">
      <c r="A101" s="3" t="s">
        <v>370</v>
      </c>
      <c r="B101" s="11" t="str">
        <f t="shared" si="1"/>
        <v>Bal_AkPa_GAv</v>
      </c>
      <c r="C101" s="1" t="s">
        <v>217</v>
      </c>
      <c r="D101" s="1" t="s">
        <v>181</v>
      </c>
      <c r="E101" s="13">
        <v>2134</v>
      </c>
    </row>
    <row r="102" spans="1:5" x14ac:dyDescent="0.25">
      <c r="A102" s="3" t="s">
        <v>371</v>
      </c>
      <c r="B102" s="11" t="str">
        <f t="shared" si="1"/>
        <v>Bal_AkPa_AkSf</v>
      </c>
      <c r="C102" s="1" t="s">
        <v>218</v>
      </c>
      <c r="D102" s="1" t="s">
        <v>182</v>
      </c>
      <c r="E102" s="13">
        <v>15467932</v>
      </c>
    </row>
    <row r="103" spans="1:5" x14ac:dyDescent="0.25">
      <c r="A103" s="3" t="s">
        <v>276</v>
      </c>
      <c r="B103" s="11" t="str">
        <f t="shared" si="1"/>
        <v>Bal_AkPa_MOF</v>
      </c>
      <c r="C103" s="1" t="s">
        <v>219</v>
      </c>
      <c r="D103" s="1" t="s">
        <v>183</v>
      </c>
      <c r="E103" s="13">
        <v>2602178</v>
      </c>
    </row>
    <row r="104" spans="1:5" x14ac:dyDescent="0.25">
      <c r="A104" s="3" t="s">
        <v>372</v>
      </c>
      <c r="B104" s="11" t="str">
        <f t="shared" si="1"/>
        <v>Bal_AkPa_XG</v>
      </c>
      <c r="C104" s="1" t="s">
        <v>220</v>
      </c>
      <c r="D104" s="1" t="s">
        <v>184</v>
      </c>
      <c r="E104" s="13">
        <v>237281120</v>
      </c>
    </row>
    <row r="105" spans="1:5" x14ac:dyDescent="0.25">
      <c r="A105" s="3" t="s">
        <v>277</v>
      </c>
      <c r="B105" s="11" t="str">
        <f t="shared" si="1"/>
        <v>Bal_AkPa_GTot</v>
      </c>
      <c r="C105" s="4" t="s">
        <v>231</v>
      </c>
      <c r="D105" s="4" t="s">
        <v>395</v>
      </c>
      <c r="E105" s="13">
        <v>353222294</v>
      </c>
    </row>
    <row r="106" spans="1:5" x14ac:dyDescent="0.25">
      <c r="A106" s="3" t="s">
        <v>373</v>
      </c>
      <c r="B106" s="11" t="str">
        <f t="shared" si="1"/>
        <v>Bal_AkPa_Pap</v>
      </c>
      <c r="C106" s="1" t="s">
        <v>234</v>
      </c>
      <c r="D106" s="1" t="s">
        <v>185</v>
      </c>
      <c r="E106" s="13">
        <v>8510946</v>
      </c>
    </row>
    <row r="107" spans="1:5" x14ac:dyDescent="0.25">
      <c r="A107" s="3" t="s">
        <v>374</v>
      </c>
      <c r="B107" s="11" t="str">
        <f t="shared" si="1"/>
        <v>Bal_AkPa_PasTot</v>
      </c>
      <c r="C107" s="4" t="s">
        <v>235</v>
      </c>
      <c r="D107" s="4" t="s">
        <v>396</v>
      </c>
      <c r="E107" s="13">
        <v>2710490224</v>
      </c>
    </row>
    <row r="108" spans="1:5" x14ac:dyDescent="0.25"/>
  </sheetData>
  <sheetProtection algorithmName="SHA-512" hashValue="Hi9aP6Pk1G6tBgk71FiR28lWLep1aTK73nafLGWtAOSBiHBBXTLIrTfVJ4LU5rAUNluSvbPBpl6VHvIRSaADBw==" saltValue="D1qeeN5B2O+M1oDdnLY76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3" min="2" max="4" man="1"/>
  </rowBreaks>
  <ignoredErrors>
    <ignoredError sqref="C5" numberStoredAsText="1"/>
  </ignoredError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VK76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71.7109375" style="48" customWidth="1"/>
    <col min="2" max="2" width="30.42578125" style="48" customWidth="1"/>
    <col min="3" max="3" width="1.85546875" style="48" customWidth="1"/>
    <col min="4" max="256" width="9.140625" style="48" hidden="1" customWidth="1"/>
    <col min="257" max="257" width="50.140625" style="48" hidden="1" customWidth="1"/>
    <col min="258" max="258" width="39.42578125" style="48" hidden="1" customWidth="1"/>
    <col min="259" max="259" width="1.85546875" style="48" hidden="1" customWidth="1"/>
    <col min="260" max="512" width="0" style="48" hidden="1"/>
    <col min="513" max="513" width="50.140625" style="48" hidden="1" customWidth="1"/>
    <col min="514" max="514" width="39.42578125" style="48" hidden="1" customWidth="1"/>
    <col min="515" max="515" width="1.85546875" style="48" hidden="1" customWidth="1"/>
    <col min="516" max="768" width="0" style="48" hidden="1"/>
    <col min="769" max="769" width="50.140625" style="48" hidden="1" customWidth="1"/>
    <col min="770" max="770" width="39.42578125" style="48" hidden="1" customWidth="1"/>
    <col min="771" max="771" width="1.85546875" style="48" hidden="1" customWidth="1"/>
    <col min="772" max="1024" width="0" style="48" hidden="1"/>
    <col min="1025" max="1025" width="50.140625" style="48" hidden="1" customWidth="1"/>
    <col min="1026" max="1026" width="39.42578125" style="48" hidden="1" customWidth="1"/>
    <col min="1027" max="1027" width="1.85546875" style="48" hidden="1" customWidth="1"/>
    <col min="1028" max="1280" width="0" style="48" hidden="1"/>
    <col min="1281" max="1281" width="50.140625" style="48" hidden="1" customWidth="1"/>
    <col min="1282" max="1282" width="39.42578125" style="48" hidden="1" customWidth="1"/>
    <col min="1283" max="1283" width="1.85546875" style="48" hidden="1" customWidth="1"/>
    <col min="1284" max="1536" width="0" style="48" hidden="1"/>
    <col min="1537" max="1537" width="50.140625" style="48" hidden="1" customWidth="1"/>
    <col min="1538" max="1538" width="39.42578125" style="48" hidden="1" customWidth="1"/>
    <col min="1539" max="1539" width="1.85546875" style="48" hidden="1" customWidth="1"/>
    <col min="1540" max="1792" width="0" style="48" hidden="1"/>
    <col min="1793" max="1793" width="50.140625" style="48" hidden="1" customWidth="1"/>
    <col min="1794" max="1794" width="39.42578125" style="48" hidden="1" customWidth="1"/>
    <col min="1795" max="1795" width="1.85546875" style="48" hidden="1" customWidth="1"/>
    <col min="1796" max="2048" width="0" style="48" hidden="1"/>
    <col min="2049" max="2049" width="50.140625" style="48" hidden="1" customWidth="1"/>
    <col min="2050" max="2050" width="39.42578125" style="48" hidden="1" customWidth="1"/>
    <col min="2051" max="2051" width="1.85546875" style="48" hidden="1" customWidth="1"/>
    <col min="2052" max="2304" width="0" style="48" hidden="1"/>
    <col min="2305" max="2305" width="50.140625" style="48" hidden="1" customWidth="1"/>
    <col min="2306" max="2306" width="39.42578125" style="48" hidden="1" customWidth="1"/>
    <col min="2307" max="2307" width="1.85546875" style="48" hidden="1" customWidth="1"/>
    <col min="2308" max="2560" width="0" style="48" hidden="1"/>
    <col min="2561" max="2561" width="50.140625" style="48" hidden="1" customWidth="1"/>
    <col min="2562" max="2562" width="39.42578125" style="48" hidden="1" customWidth="1"/>
    <col min="2563" max="2563" width="1.85546875" style="48" hidden="1" customWidth="1"/>
    <col min="2564" max="2816" width="0" style="48" hidden="1"/>
    <col min="2817" max="2817" width="50.140625" style="48" hidden="1" customWidth="1"/>
    <col min="2818" max="2818" width="39.42578125" style="48" hidden="1" customWidth="1"/>
    <col min="2819" max="2819" width="1.85546875" style="48" hidden="1" customWidth="1"/>
    <col min="2820" max="3072" width="0" style="48" hidden="1"/>
    <col min="3073" max="3073" width="50.140625" style="48" hidden="1" customWidth="1"/>
    <col min="3074" max="3074" width="39.42578125" style="48" hidden="1" customWidth="1"/>
    <col min="3075" max="3075" width="1.85546875" style="48" hidden="1" customWidth="1"/>
    <col min="3076" max="3328" width="0" style="48" hidden="1"/>
    <col min="3329" max="3329" width="50.140625" style="48" hidden="1" customWidth="1"/>
    <col min="3330" max="3330" width="39.42578125" style="48" hidden="1" customWidth="1"/>
    <col min="3331" max="3331" width="1.85546875" style="48" hidden="1" customWidth="1"/>
    <col min="3332" max="3584" width="0" style="48" hidden="1"/>
    <col min="3585" max="3585" width="50.140625" style="48" hidden="1" customWidth="1"/>
    <col min="3586" max="3586" width="39.42578125" style="48" hidden="1" customWidth="1"/>
    <col min="3587" max="3587" width="1.85546875" style="48" hidden="1" customWidth="1"/>
    <col min="3588" max="3840" width="0" style="48" hidden="1"/>
    <col min="3841" max="3841" width="50.140625" style="48" hidden="1" customWidth="1"/>
    <col min="3842" max="3842" width="39.42578125" style="48" hidden="1" customWidth="1"/>
    <col min="3843" max="3843" width="1.85546875" style="48" hidden="1" customWidth="1"/>
    <col min="3844" max="4096" width="0" style="48" hidden="1"/>
    <col min="4097" max="4097" width="50.140625" style="48" hidden="1" customWidth="1"/>
    <col min="4098" max="4098" width="39.42578125" style="48" hidden="1" customWidth="1"/>
    <col min="4099" max="4099" width="1.85546875" style="48" hidden="1" customWidth="1"/>
    <col min="4100" max="4352" width="0" style="48" hidden="1"/>
    <col min="4353" max="4353" width="50.140625" style="48" hidden="1" customWidth="1"/>
    <col min="4354" max="4354" width="39.42578125" style="48" hidden="1" customWidth="1"/>
    <col min="4355" max="4355" width="1.85546875" style="48" hidden="1" customWidth="1"/>
    <col min="4356" max="4608" width="0" style="48" hidden="1"/>
    <col min="4609" max="4609" width="50.140625" style="48" hidden="1" customWidth="1"/>
    <col min="4610" max="4610" width="39.42578125" style="48" hidden="1" customWidth="1"/>
    <col min="4611" max="4611" width="1.85546875" style="48" hidden="1" customWidth="1"/>
    <col min="4612" max="4864" width="0" style="48" hidden="1"/>
    <col min="4865" max="4865" width="50.140625" style="48" hidden="1" customWidth="1"/>
    <col min="4866" max="4866" width="39.42578125" style="48" hidden="1" customWidth="1"/>
    <col min="4867" max="4867" width="1.85546875" style="48" hidden="1" customWidth="1"/>
    <col min="4868" max="5120" width="0" style="48" hidden="1"/>
    <col min="5121" max="5121" width="50.140625" style="48" hidden="1" customWidth="1"/>
    <col min="5122" max="5122" width="39.42578125" style="48" hidden="1" customWidth="1"/>
    <col min="5123" max="5123" width="1.85546875" style="48" hidden="1" customWidth="1"/>
    <col min="5124" max="5376" width="0" style="48" hidden="1"/>
    <col min="5377" max="5377" width="50.140625" style="48" hidden="1" customWidth="1"/>
    <col min="5378" max="5378" width="39.42578125" style="48" hidden="1" customWidth="1"/>
    <col min="5379" max="5379" width="1.85546875" style="48" hidden="1" customWidth="1"/>
    <col min="5380" max="5632" width="0" style="48" hidden="1"/>
    <col min="5633" max="5633" width="50.140625" style="48" hidden="1" customWidth="1"/>
    <col min="5634" max="5634" width="39.42578125" style="48" hidden="1" customWidth="1"/>
    <col min="5635" max="5635" width="1.85546875" style="48" hidden="1" customWidth="1"/>
    <col min="5636" max="5888" width="0" style="48" hidden="1"/>
    <col min="5889" max="5889" width="50.140625" style="48" hidden="1" customWidth="1"/>
    <col min="5890" max="5890" width="39.42578125" style="48" hidden="1" customWidth="1"/>
    <col min="5891" max="5891" width="1.85546875" style="48" hidden="1" customWidth="1"/>
    <col min="5892" max="6144" width="0" style="48" hidden="1"/>
    <col min="6145" max="6145" width="50.140625" style="48" hidden="1" customWidth="1"/>
    <col min="6146" max="6146" width="39.42578125" style="48" hidden="1" customWidth="1"/>
    <col min="6147" max="6147" width="1.85546875" style="48" hidden="1" customWidth="1"/>
    <col min="6148" max="6400" width="0" style="48" hidden="1"/>
    <col min="6401" max="6401" width="50.140625" style="48" hidden="1" customWidth="1"/>
    <col min="6402" max="6402" width="39.42578125" style="48" hidden="1" customWidth="1"/>
    <col min="6403" max="6403" width="1.85546875" style="48" hidden="1" customWidth="1"/>
    <col min="6404" max="6656" width="0" style="48" hidden="1"/>
    <col min="6657" max="6657" width="50.140625" style="48" hidden="1" customWidth="1"/>
    <col min="6658" max="6658" width="39.42578125" style="48" hidden="1" customWidth="1"/>
    <col min="6659" max="6659" width="1.85546875" style="48" hidden="1" customWidth="1"/>
    <col min="6660" max="6912" width="0" style="48" hidden="1"/>
    <col min="6913" max="6913" width="50.140625" style="48" hidden="1" customWidth="1"/>
    <col min="6914" max="6914" width="39.42578125" style="48" hidden="1" customWidth="1"/>
    <col min="6915" max="6915" width="1.85546875" style="48" hidden="1" customWidth="1"/>
    <col min="6916" max="7168" width="0" style="48" hidden="1"/>
    <col min="7169" max="7169" width="50.140625" style="48" hidden="1" customWidth="1"/>
    <col min="7170" max="7170" width="39.42578125" style="48" hidden="1" customWidth="1"/>
    <col min="7171" max="7171" width="1.85546875" style="48" hidden="1" customWidth="1"/>
    <col min="7172" max="7424" width="0" style="48" hidden="1"/>
    <col min="7425" max="7425" width="50.140625" style="48" hidden="1" customWidth="1"/>
    <col min="7426" max="7426" width="39.42578125" style="48" hidden="1" customWidth="1"/>
    <col min="7427" max="7427" width="1.85546875" style="48" hidden="1" customWidth="1"/>
    <col min="7428" max="7680" width="0" style="48" hidden="1"/>
    <col min="7681" max="7681" width="50.140625" style="48" hidden="1" customWidth="1"/>
    <col min="7682" max="7682" width="39.42578125" style="48" hidden="1" customWidth="1"/>
    <col min="7683" max="7683" width="1.85546875" style="48" hidden="1" customWidth="1"/>
    <col min="7684" max="7936" width="0" style="48" hidden="1"/>
    <col min="7937" max="7937" width="50.140625" style="48" hidden="1" customWidth="1"/>
    <col min="7938" max="7938" width="39.42578125" style="48" hidden="1" customWidth="1"/>
    <col min="7939" max="7939" width="1.85546875" style="48" hidden="1" customWidth="1"/>
    <col min="7940" max="8192" width="0" style="48" hidden="1"/>
    <col min="8193" max="8193" width="50.140625" style="48" hidden="1" customWidth="1"/>
    <col min="8194" max="8194" width="39.42578125" style="48" hidden="1" customWidth="1"/>
    <col min="8195" max="8195" width="1.85546875" style="48" hidden="1" customWidth="1"/>
    <col min="8196" max="8448" width="0" style="48" hidden="1"/>
    <col min="8449" max="8449" width="50.140625" style="48" hidden="1" customWidth="1"/>
    <col min="8450" max="8450" width="39.42578125" style="48" hidden="1" customWidth="1"/>
    <col min="8451" max="8451" width="1.85546875" style="48" hidden="1" customWidth="1"/>
    <col min="8452" max="8704" width="0" style="48" hidden="1"/>
    <col min="8705" max="8705" width="50.140625" style="48" hidden="1" customWidth="1"/>
    <col min="8706" max="8706" width="39.42578125" style="48" hidden="1" customWidth="1"/>
    <col min="8707" max="8707" width="1.85546875" style="48" hidden="1" customWidth="1"/>
    <col min="8708" max="8960" width="0" style="48" hidden="1"/>
    <col min="8961" max="8961" width="50.140625" style="48" hidden="1" customWidth="1"/>
    <col min="8962" max="8962" width="39.42578125" style="48" hidden="1" customWidth="1"/>
    <col min="8963" max="8963" width="1.85546875" style="48" hidden="1" customWidth="1"/>
    <col min="8964" max="9216" width="0" style="48" hidden="1"/>
    <col min="9217" max="9217" width="50.140625" style="48" hidden="1" customWidth="1"/>
    <col min="9218" max="9218" width="39.42578125" style="48" hidden="1" customWidth="1"/>
    <col min="9219" max="9219" width="1.85546875" style="48" hidden="1" customWidth="1"/>
    <col min="9220" max="9472" width="0" style="48" hidden="1"/>
    <col min="9473" max="9473" width="50.140625" style="48" hidden="1" customWidth="1"/>
    <col min="9474" max="9474" width="39.42578125" style="48" hidden="1" customWidth="1"/>
    <col min="9475" max="9475" width="1.85546875" style="48" hidden="1" customWidth="1"/>
    <col min="9476" max="9728" width="0" style="48" hidden="1"/>
    <col min="9729" max="9729" width="50.140625" style="48" hidden="1" customWidth="1"/>
    <col min="9730" max="9730" width="39.42578125" style="48" hidden="1" customWidth="1"/>
    <col min="9731" max="9731" width="1.85546875" style="48" hidden="1" customWidth="1"/>
    <col min="9732" max="9984" width="0" style="48" hidden="1"/>
    <col min="9985" max="9985" width="50.140625" style="48" hidden="1" customWidth="1"/>
    <col min="9986" max="9986" width="39.42578125" style="48" hidden="1" customWidth="1"/>
    <col min="9987" max="9987" width="1.85546875" style="48" hidden="1" customWidth="1"/>
    <col min="9988" max="10240" width="0" style="48" hidden="1"/>
    <col min="10241" max="10241" width="50.140625" style="48" hidden="1" customWidth="1"/>
    <col min="10242" max="10242" width="39.42578125" style="48" hidden="1" customWidth="1"/>
    <col min="10243" max="10243" width="1.85546875" style="48" hidden="1" customWidth="1"/>
    <col min="10244" max="10496" width="0" style="48" hidden="1"/>
    <col min="10497" max="10497" width="50.140625" style="48" hidden="1" customWidth="1"/>
    <col min="10498" max="10498" width="39.42578125" style="48" hidden="1" customWidth="1"/>
    <col min="10499" max="10499" width="1.85546875" style="48" hidden="1" customWidth="1"/>
    <col min="10500" max="10752" width="0" style="48" hidden="1"/>
    <col min="10753" max="10753" width="50.140625" style="48" hidden="1" customWidth="1"/>
    <col min="10754" max="10754" width="39.42578125" style="48" hidden="1" customWidth="1"/>
    <col min="10755" max="10755" width="1.85546875" style="48" hidden="1" customWidth="1"/>
    <col min="10756" max="11008" width="0" style="48" hidden="1"/>
    <col min="11009" max="11009" width="50.140625" style="48" hidden="1" customWidth="1"/>
    <col min="11010" max="11010" width="39.42578125" style="48" hidden="1" customWidth="1"/>
    <col min="11011" max="11011" width="1.85546875" style="48" hidden="1" customWidth="1"/>
    <col min="11012" max="11264" width="0" style="48" hidden="1"/>
    <col min="11265" max="11265" width="50.140625" style="48" hidden="1" customWidth="1"/>
    <col min="11266" max="11266" width="39.42578125" style="48" hidden="1" customWidth="1"/>
    <col min="11267" max="11267" width="1.85546875" style="48" hidden="1" customWidth="1"/>
    <col min="11268" max="11520" width="0" style="48" hidden="1"/>
    <col min="11521" max="11521" width="50.140625" style="48" hidden="1" customWidth="1"/>
    <col min="11522" max="11522" width="39.42578125" style="48" hidden="1" customWidth="1"/>
    <col min="11523" max="11523" width="1.85546875" style="48" hidden="1" customWidth="1"/>
    <col min="11524" max="11776" width="0" style="48" hidden="1"/>
    <col min="11777" max="11777" width="50.140625" style="48" hidden="1" customWidth="1"/>
    <col min="11778" max="11778" width="39.42578125" style="48" hidden="1" customWidth="1"/>
    <col min="11779" max="11779" width="1.85546875" style="48" hidden="1" customWidth="1"/>
    <col min="11780" max="12032" width="0" style="48" hidden="1"/>
    <col min="12033" max="12033" width="50.140625" style="48" hidden="1" customWidth="1"/>
    <col min="12034" max="12034" width="39.42578125" style="48" hidden="1" customWidth="1"/>
    <col min="12035" max="12035" width="1.85546875" style="48" hidden="1" customWidth="1"/>
    <col min="12036" max="12288" width="0" style="48" hidden="1"/>
    <col min="12289" max="12289" width="50.140625" style="48" hidden="1" customWidth="1"/>
    <col min="12290" max="12290" width="39.42578125" style="48" hidden="1" customWidth="1"/>
    <col min="12291" max="12291" width="1.85546875" style="48" hidden="1" customWidth="1"/>
    <col min="12292" max="12544" width="0" style="48" hidden="1"/>
    <col min="12545" max="12545" width="50.140625" style="48" hidden="1" customWidth="1"/>
    <col min="12546" max="12546" width="39.42578125" style="48" hidden="1" customWidth="1"/>
    <col min="12547" max="12547" width="1.85546875" style="48" hidden="1" customWidth="1"/>
    <col min="12548" max="12800" width="0" style="48" hidden="1"/>
    <col min="12801" max="12801" width="50.140625" style="48" hidden="1" customWidth="1"/>
    <col min="12802" max="12802" width="39.42578125" style="48" hidden="1" customWidth="1"/>
    <col min="12803" max="12803" width="1.85546875" style="48" hidden="1" customWidth="1"/>
    <col min="12804" max="13056" width="0" style="48" hidden="1"/>
    <col min="13057" max="13057" width="50.140625" style="48" hidden="1" customWidth="1"/>
    <col min="13058" max="13058" width="39.42578125" style="48" hidden="1" customWidth="1"/>
    <col min="13059" max="13059" width="1.85546875" style="48" hidden="1" customWidth="1"/>
    <col min="13060" max="13312" width="0" style="48" hidden="1"/>
    <col min="13313" max="13313" width="50.140625" style="48" hidden="1" customWidth="1"/>
    <col min="13314" max="13314" width="39.42578125" style="48" hidden="1" customWidth="1"/>
    <col min="13315" max="13315" width="1.85546875" style="48" hidden="1" customWidth="1"/>
    <col min="13316" max="13568" width="0" style="48" hidden="1"/>
    <col min="13569" max="13569" width="50.140625" style="48" hidden="1" customWidth="1"/>
    <col min="13570" max="13570" width="39.42578125" style="48" hidden="1" customWidth="1"/>
    <col min="13571" max="13571" width="1.85546875" style="48" hidden="1" customWidth="1"/>
    <col min="13572" max="13824" width="0" style="48" hidden="1"/>
    <col min="13825" max="13825" width="50.140625" style="48" hidden="1" customWidth="1"/>
    <col min="13826" max="13826" width="39.42578125" style="48" hidden="1" customWidth="1"/>
    <col min="13827" max="13827" width="1.85546875" style="48" hidden="1" customWidth="1"/>
    <col min="13828" max="14080" width="0" style="48" hidden="1"/>
    <col min="14081" max="14081" width="50.140625" style="48" hidden="1" customWidth="1"/>
    <col min="14082" max="14082" width="39.42578125" style="48" hidden="1" customWidth="1"/>
    <col min="14083" max="14083" width="1.85546875" style="48" hidden="1" customWidth="1"/>
    <col min="14084" max="14336" width="0" style="48" hidden="1"/>
    <col min="14337" max="14337" width="50.140625" style="48" hidden="1" customWidth="1"/>
    <col min="14338" max="14338" width="39.42578125" style="48" hidden="1" customWidth="1"/>
    <col min="14339" max="14339" width="1.85546875" style="48" hidden="1" customWidth="1"/>
    <col min="14340" max="14592" width="0" style="48" hidden="1"/>
    <col min="14593" max="14593" width="50.140625" style="48" hidden="1" customWidth="1"/>
    <col min="14594" max="14594" width="39.42578125" style="48" hidden="1" customWidth="1"/>
    <col min="14595" max="14595" width="1.85546875" style="48" hidden="1" customWidth="1"/>
    <col min="14596" max="14848" width="0" style="48" hidden="1"/>
    <col min="14849" max="14849" width="50.140625" style="48" hidden="1" customWidth="1"/>
    <col min="14850" max="14850" width="39.42578125" style="48" hidden="1" customWidth="1"/>
    <col min="14851" max="14851" width="1.85546875" style="48" hidden="1" customWidth="1"/>
    <col min="14852" max="15104" width="0" style="48" hidden="1"/>
    <col min="15105" max="15105" width="50.140625" style="48" hidden="1" customWidth="1"/>
    <col min="15106" max="15106" width="39.42578125" style="48" hidden="1" customWidth="1"/>
    <col min="15107" max="15107" width="1.85546875" style="48" hidden="1" customWidth="1"/>
    <col min="15108" max="15360" width="0" style="48" hidden="1"/>
    <col min="15361" max="15361" width="50.140625" style="48" hidden="1" customWidth="1"/>
    <col min="15362" max="15362" width="39.42578125" style="48" hidden="1" customWidth="1"/>
    <col min="15363" max="15363" width="1.85546875" style="48" hidden="1" customWidth="1"/>
    <col min="15364" max="15616" width="0" style="48" hidden="1"/>
    <col min="15617" max="15617" width="50.140625" style="48" hidden="1" customWidth="1"/>
    <col min="15618" max="15618" width="39.42578125" style="48" hidden="1" customWidth="1"/>
    <col min="15619" max="15619" width="1.85546875" style="48" hidden="1" customWidth="1"/>
    <col min="15620" max="15872" width="0" style="48" hidden="1"/>
    <col min="15873" max="15873" width="50.140625" style="48" hidden="1" customWidth="1"/>
    <col min="15874" max="15874" width="39.42578125" style="48" hidden="1" customWidth="1"/>
    <col min="15875" max="15875" width="1.85546875" style="48" hidden="1" customWidth="1"/>
    <col min="15876" max="16128" width="0" style="48" hidden="1"/>
    <col min="16129" max="16129" width="50.140625" style="48" hidden="1" customWidth="1"/>
    <col min="16130" max="16130" width="39.42578125" style="48" hidden="1" customWidth="1"/>
    <col min="16131" max="16131" width="1.85546875" style="48" hidden="1" customWidth="1"/>
    <col min="16132" max="16384" width="0" style="48" hidden="1"/>
  </cols>
  <sheetData>
    <row r="1" spans="1:3" x14ac:dyDescent="0.25">
      <c r="A1" s="94" t="s">
        <v>581</v>
      </c>
      <c r="B1" s="94"/>
    </row>
    <row r="2" spans="1:3" ht="21" x14ac:dyDescent="0.35">
      <c r="A2" s="49"/>
    </row>
    <row r="3" spans="1:3" ht="46.5" customHeight="1" x14ac:dyDescent="0.25">
      <c r="A3" s="101" t="s">
        <v>1155</v>
      </c>
      <c r="B3" s="102"/>
    </row>
    <row r="4" spans="1:3" s="37" customFormat="1" x14ac:dyDescent="0.25">
      <c r="A4" s="54"/>
      <c r="B4" s="15"/>
      <c r="C4" s="26"/>
    </row>
    <row r="5" spans="1:3" s="37" customFormat="1" x14ac:dyDescent="0.25">
      <c r="A5" s="5" t="s">
        <v>1077</v>
      </c>
      <c r="B5" s="15"/>
      <c r="C5" s="26"/>
    </row>
    <row r="6" spans="1:3" s="37" customFormat="1" x14ac:dyDescent="0.25">
      <c r="A6" s="15" t="s">
        <v>558</v>
      </c>
      <c r="B6" s="15" t="s">
        <v>1101</v>
      </c>
      <c r="C6" s="26"/>
    </row>
    <row r="7" spans="1:3" s="37" customFormat="1" x14ac:dyDescent="0.25">
      <c r="A7" s="15" t="s">
        <v>559</v>
      </c>
      <c r="B7" s="15" t="s">
        <v>1078</v>
      </c>
      <c r="C7" s="26"/>
    </row>
    <row r="8" spans="1:3" s="37" customFormat="1" x14ac:dyDescent="0.25">
      <c r="A8" s="83" t="s">
        <v>560</v>
      </c>
      <c r="B8" s="83" t="s">
        <v>1102</v>
      </c>
      <c r="C8" s="26"/>
    </row>
    <row r="9" spans="1:3" s="37" customFormat="1" x14ac:dyDescent="0.25">
      <c r="A9" s="15" t="s">
        <v>561</v>
      </c>
      <c r="B9" s="15" t="s">
        <v>1127</v>
      </c>
      <c r="C9" s="26"/>
    </row>
    <row r="10" spans="1:3" s="37" customFormat="1" x14ac:dyDescent="0.25">
      <c r="A10" s="15" t="s">
        <v>562</v>
      </c>
      <c r="B10" s="89" t="s">
        <v>1160</v>
      </c>
      <c r="C10" s="26"/>
    </row>
    <row r="11" spans="1:3" s="37" customFormat="1" x14ac:dyDescent="0.25">
      <c r="A11" s="15" t="s">
        <v>1117</v>
      </c>
      <c r="B11" s="15" t="s">
        <v>1079</v>
      </c>
      <c r="C11" s="26"/>
    </row>
    <row r="12" spans="1:3" s="37" customFormat="1" x14ac:dyDescent="0.25">
      <c r="A12" s="15" t="s">
        <v>563</v>
      </c>
      <c r="B12" s="83" t="s">
        <v>1162</v>
      </c>
      <c r="C12" s="26"/>
    </row>
    <row r="13" spans="1:3" s="37" customFormat="1" x14ac:dyDescent="0.25">
      <c r="A13" s="15" t="s">
        <v>564</v>
      </c>
      <c r="B13" s="83" t="s">
        <v>1083</v>
      </c>
      <c r="C13" s="26"/>
    </row>
    <row r="14" spans="1:3" s="37" customFormat="1" x14ac:dyDescent="0.25">
      <c r="A14" s="15" t="s">
        <v>565</v>
      </c>
      <c r="B14" s="83" t="s">
        <v>1103</v>
      </c>
      <c r="C14" s="26"/>
    </row>
    <row r="15" spans="1:3" s="37" customFormat="1" x14ac:dyDescent="0.25">
      <c r="A15" s="15" t="s">
        <v>566</v>
      </c>
      <c r="B15" s="83" t="s">
        <v>1082</v>
      </c>
      <c r="C15" s="26"/>
    </row>
    <row r="16" spans="1:3" s="37" customFormat="1" x14ac:dyDescent="0.25">
      <c r="A16" s="15" t="s">
        <v>567</v>
      </c>
      <c r="B16" s="83" t="s">
        <v>1125</v>
      </c>
      <c r="C16" s="26"/>
    </row>
    <row r="17" spans="1:3" s="37" customFormat="1" x14ac:dyDescent="0.25">
      <c r="A17" s="83" t="s">
        <v>1118</v>
      </c>
      <c r="B17" s="83" t="s">
        <v>1158</v>
      </c>
      <c r="C17" s="26"/>
    </row>
    <row r="18" spans="1:3" s="37" customFormat="1" x14ac:dyDescent="0.25">
      <c r="A18" s="15" t="s">
        <v>568</v>
      </c>
      <c r="B18" s="83" t="s">
        <v>1161</v>
      </c>
      <c r="C18" s="26"/>
    </row>
    <row r="19" spans="1:3" s="37" customFormat="1" x14ac:dyDescent="0.25">
      <c r="A19" s="15" t="s">
        <v>569</v>
      </c>
      <c r="B19" s="15" t="s">
        <v>1081</v>
      </c>
      <c r="C19" s="26"/>
    </row>
    <row r="20" spans="1:3" s="37" customFormat="1" x14ac:dyDescent="0.25">
      <c r="A20" s="15" t="s">
        <v>570</v>
      </c>
      <c r="B20" s="15" t="s">
        <v>1089</v>
      </c>
      <c r="C20" s="26"/>
    </row>
    <row r="21" spans="1:3" s="37" customFormat="1" x14ac:dyDescent="0.25">
      <c r="A21" s="15" t="s">
        <v>1126</v>
      </c>
      <c r="B21" s="15" t="s">
        <v>1080</v>
      </c>
      <c r="C21" s="26"/>
    </row>
    <row r="22" spans="1:3" s="37" customFormat="1" x14ac:dyDescent="0.25">
      <c r="A22" s="15"/>
      <c r="B22" s="83"/>
      <c r="C22" s="26"/>
    </row>
    <row r="23" spans="1:3" s="63" customFormat="1" x14ac:dyDescent="0.25">
      <c r="A23" s="15"/>
      <c r="B23" s="83"/>
      <c r="C23" s="26"/>
    </row>
    <row r="24" spans="1:3" s="37" customFormat="1" x14ac:dyDescent="0.25">
      <c r="A24" s="15"/>
      <c r="B24" s="83"/>
      <c r="C24" s="26"/>
    </row>
    <row r="25" spans="1:3" s="37" customFormat="1" x14ac:dyDescent="0.25">
      <c r="A25" s="5" t="s">
        <v>1084</v>
      </c>
      <c r="B25" s="15"/>
      <c r="C25" s="26"/>
    </row>
    <row r="26" spans="1:3" s="37" customFormat="1" x14ac:dyDescent="0.25">
      <c r="A26" s="83" t="s">
        <v>571</v>
      </c>
      <c r="B26" s="15" t="s">
        <v>1102</v>
      </c>
      <c r="C26" s="26"/>
    </row>
    <row r="27" spans="1:3" s="37" customFormat="1" x14ac:dyDescent="0.25">
      <c r="A27" s="83" t="s">
        <v>572</v>
      </c>
      <c r="B27" s="83" t="s">
        <v>1087</v>
      </c>
      <c r="C27" s="26"/>
    </row>
    <row r="28" spans="1:3" s="37" customFormat="1" x14ac:dyDescent="0.25">
      <c r="A28" s="83" t="s">
        <v>573</v>
      </c>
      <c r="B28" s="83" t="s">
        <v>1102</v>
      </c>
      <c r="C28" s="26"/>
    </row>
    <row r="29" spans="1:3" s="37" customFormat="1" x14ac:dyDescent="0.25">
      <c r="A29" s="83" t="s">
        <v>1154</v>
      </c>
      <c r="B29" s="83" t="s">
        <v>1085</v>
      </c>
      <c r="C29" s="26"/>
    </row>
    <row r="30" spans="1:3" s="37" customFormat="1" ht="25.5" x14ac:dyDescent="0.25">
      <c r="A30" s="83" t="s">
        <v>574</v>
      </c>
      <c r="B30" s="83" t="s">
        <v>1103</v>
      </c>
      <c r="C30" s="26"/>
    </row>
    <row r="31" spans="1:3" s="37" customFormat="1" x14ac:dyDescent="0.25">
      <c r="A31" s="83" t="s">
        <v>575</v>
      </c>
      <c r="B31" s="83" t="s">
        <v>1082</v>
      </c>
      <c r="C31" s="26"/>
    </row>
    <row r="32" spans="1:3" s="37" customFormat="1" x14ac:dyDescent="0.25">
      <c r="A32" s="83" t="s">
        <v>576</v>
      </c>
      <c r="B32" s="83" t="s">
        <v>1102</v>
      </c>
      <c r="C32" s="26"/>
    </row>
    <row r="33" spans="1:3" s="37" customFormat="1" x14ac:dyDescent="0.25">
      <c r="A33" s="83" t="s">
        <v>577</v>
      </c>
      <c r="B33" s="83" t="s">
        <v>1102</v>
      </c>
      <c r="C33" s="26"/>
    </row>
    <row r="34" spans="1:3" s="37" customFormat="1" x14ac:dyDescent="0.25">
      <c r="A34" s="83" t="s">
        <v>578</v>
      </c>
      <c r="B34" s="83" t="s">
        <v>1103</v>
      </c>
      <c r="C34" s="26"/>
    </row>
    <row r="35" spans="1:3" s="37" customFormat="1" x14ac:dyDescent="0.25">
      <c r="A35" s="83" t="s">
        <v>579</v>
      </c>
      <c r="B35" s="83" t="s">
        <v>1103</v>
      </c>
      <c r="C35" s="26"/>
    </row>
    <row r="36" spans="1:3" s="37" customFormat="1" x14ac:dyDescent="0.25">
      <c r="A36" s="83" t="s">
        <v>580</v>
      </c>
      <c r="B36" s="83" t="s">
        <v>1088</v>
      </c>
      <c r="C36" s="26"/>
    </row>
    <row r="37" spans="1:3" s="37" customFormat="1" x14ac:dyDescent="0.25">
      <c r="A37" s="83" t="s">
        <v>1116</v>
      </c>
      <c r="B37" s="83" t="s">
        <v>1086</v>
      </c>
      <c r="C37" s="26"/>
    </row>
    <row r="38" spans="1:3" s="37" customFormat="1" x14ac:dyDescent="0.25">
      <c r="A38" s="85"/>
      <c r="C38" s="26"/>
    </row>
    <row r="39" spans="1:3" s="37" customFormat="1" x14ac:dyDescent="0.25">
      <c r="A39" s="52"/>
      <c r="B39" s="52"/>
      <c r="C39" s="26"/>
    </row>
    <row r="40" spans="1:3" s="37" customFormat="1" hidden="1" x14ac:dyDescent="0.25">
      <c r="A40" s="52"/>
      <c r="B40" s="52"/>
      <c r="C40" s="26"/>
    </row>
    <row r="41" spans="1:3" s="37" customFormat="1" hidden="1" x14ac:dyDescent="0.25">
      <c r="A41" s="52"/>
      <c r="B41" s="52"/>
      <c r="C41" s="26"/>
    </row>
    <row r="42" spans="1:3" s="37" customFormat="1" hidden="1" x14ac:dyDescent="0.25">
      <c r="A42" s="52"/>
      <c r="B42" s="52"/>
      <c r="C42" s="26"/>
    </row>
    <row r="43" spans="1:3" hidden="1" x14ac:dyDescent="0.25">
      <c r="A43" s="52"/>
      <c r="B43" s="52"/>
    </row>
    <row r="44" spans="1:3" hidden="1" x14ac:dyDescent="0.25">
      <c r="A44" s="52"/>
      <c r="B44" s="52"/>
    </row>
    <row r="45" spans="1:3" hidden="1" x14ac:dyDescent="0.25">
      <c r="A45" s="52"/>
      <c r="B45" s="52"/>
    </row>
    <row r="46" spans="1:3" hidden="1" x14ac:dyDescent="0.25">
      <c r="A46" s="51"/>
      <c r="B46" s="51"/>
    </row>
    <row r="47" spans="1:3" ht="15.75" hidden="1" x14ac:dyDescent="0.25">
      <c r="A47" s="50"/>
    </row>
    <row r="48" spans="1: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algorithmName="SHA-512" hashValue="QSBa51/p9hXIH+HJ+8FOwgIdnAXTJSmN9mF1u2gKaZNJkWW3eyWVOHZUhtneS/KJCXUPiR0bB+lWd0lvmsaFSQ==" saltValue="8/NGWSmNOVuZs/YzPiqhEg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6" orientation="portrait" horizontalDpi="1200" verticalDpi="1200" r:id="rId1"/>
  <headerFooter>
    <oddHeader>&amp;C&amp;G</oddHeader>
  </headerFooter>
  <rowBreaks count="1" manualBreakCount="1">
    <brk id="20" max="1" man="1"/>
  </row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VK51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69" style="48" customWidth="1"/>
    <col min="2" max="2" width="38.7109375" style="48" customWidth="1"/>
    <col min="3" max="3" width="1.85546875" style="48" customWidth="1"/>
    <col min="4" max="256" width="9.140625" style="48" hidden="1" customWidth="1"/>
    <col min="257" max="257" width="51.140625" style="48" hidden="1" customWidth="1"/>
    <col min="258" max="258" width="43" style="48" hidden="1" customWidth="1"/>
    <col min="259" max="259" width="1.85546875" style="48" hidden="1" customWidth="1"/>
    <col min="260" max="512" width="0" style="48" hidden="1"/>
    <col min="513" max="513" width="51.140625" style="48" hidden="1" customWidth="1"/>
    <col min="514" max="514" width="43" style="48" hidden="1" customWidth="1"/>
    <col min="515" max="515" width="1.85546875" style="48" hidden="1" customWidth="1"/>
    <col min="516" max="768" width="0" style="48" hidden="1"/>
    <col min="769" max="769" width="51.140625" style="48" hidden="1" customWidth="1"/>
    <col min="770" max="770" width="43" style="48" hidden="1" customWidth="1"/>
    <col min="771" max="771" width="1.85546875" style="48" hidden="1" customWidth="1"/>
    <col min="772" max="1024" width="0" style="48" hidden="1"/>
    <col min="1025" max="1025" width="51.140625" style="48" hidden="1" customWidth="1"/>
    <col min="1026" max="1026" width="43" style="48" hidden="1" customWidth="1"/>
    <col min="1027" max="1027" width="1.85546875" style="48" hidden="1" customWidth="1"/>
    <col min="1028" max="1280" width="0" style="48" hidden="1"/>
    <col min="1281" max="1281" width="51.140625" style="48" hidden="1" customWidth="1"/>
    <col min="1282" max="1282" width="43" style="48" hidden="1" customWidth="1"/>
    <col min="1283" max="1283" width="1.85546875" style="48" hidden="1" customWidth="1"/>
    <col min="1284" max="1536" width="0" style="48" hidden="1"/>
    <col min="1537" max="1537" width="51.140625" style="48" hidden="1" customWidth="1"/>
    <col min="1538" max="1538" width="43" style="48" hidden="1" customWidth="1"/>
    <col min="1539" max="1539" width="1.85546875" style="48" hidden="1" customWidth="1"/>
    <col min="1540" max="1792" width="0" style="48" hidden="1"/>
    <col min="1793" max="1793" width="51.140625" style="48" hidden="1" customWidth="1"/>
    <col min="1794" max="1794" width="43" style="48" hidden="1" customWidth="1"/>
    <col min="1795" max="1795" width="1.85546875" style="48" hidden="1" customWidth="1"/>
    <col min="1796" max="2048" width="0" style="48" hidden="1"/>
    <col min="2049" max="2049" width="51.140625" style="48" hidden="1" customWidth="1"/>
    <col min="2050" max="2050" width="43" style="48" hidden="1" customWidth="1"/>
    <col min="2051" max="2051" width="1.85546875" style="48" hidden="1" customWidth="1"/>
    <col min="2052" max="2304" width="0" style="48" hidden="1"/>
    <col min="2305" max="2305" width="51.140625" style="48" hidden="1" customWidth="1"/>
    <col min="2306" max="2306" width="43" style="48" hidden="1" customWidth="1"/>
    <col min="2307" max="2307" width="1.85546875" style="48" hidden="1" customWidth="1"/>
    <col min="2308" max="2560" width="0" style="48" hidden="1"/>
    <col min="2561" max="2561" width="51.140625" style="48" hidden="1" customWidth="1"/>
    <col min="2562" max="2562" width="43" style="48" hidden="1" customWidth="1"/>
    <col min="2563" max="2563" width="1.85546875" style="48" hidden="1" customWidth="1"/>
    <col min="2564" max="2816" width="0" style="48" hidden="1"/>
    <col min="2817" max="2817" width="51.140625" style="48" hidden="1" customWidth="1"/>
    <col min="2818" max="2818" width="43" style="48" hidden="1" customWidth="1"/>
    <col min="2819" max="2819" width="1.85546875" style="48" hidden="1" customWidth="1"/>
    <col min="2820" max="3072" width="0" style="48" hidden="1"/>
    <col min="3073" max="3073" width="51.140625" style="48" hidden="1" customWidth="1"/>
    <col min="3074" max="3074" width="43" style="48" hidden="1" customWidth="1"/>
    <col min="3075" max="3075" width="1.85546875" style="48" hidden="1" customWidth="1"/>
    <col min="3076" max="3328" width="0" style="48" hidden="1"/>
    <col min="3329" max="3329" width="51.140625" style="48" hidden="1" customWidth="1"/>
    <col min="3330" max="3330" width="43" style="48" hidden="1" customWidth="1"/>
    <col min="3331" max="3331" width="1.85546875" style="48" hidden="1" customWidth="1"/>
    <col min="3332" max="3584" width="0" style="48" hidden="1"/>
    <col min="3585" max="3585" width="51.140625" style="48" hidden="1" customWidth="1"/>
    <col min="3586" max="3586" width="43" style="48" hidden="1" customWidth="1"/>
    <col min="3587" max="3587" width="1.85546875" style="48" hidden="1" customWidth="1"/>
    <col min="3588" max="3840" width="0" style="48" hidden="1"/>
    <col min="3841" max="3841" width="51.140625" style="48" hidden="1" customWidth="1"/>
    <col min="3842" max="3842" width="43" style="48" hidden="1" customWidth="1"/>
    <col min="3843" max="3843" width="1.85546875" style="48" hidden="1" customWidth="1"/>
    <col min="3844" max="4096" width="0" style="48" hidden="1"/>
    <col min="4097" max="4097" width="51.140625" style="48" hidden="1" customWidth="1"/>
    <col min="4098" max="4098" width="43" style="48" hidden="1" customWidth="1"/>
    <col min="4099" max="4099" width="1.85546875" style="48" hidden="1" customWidth="1"/>
    <col min="4100" max="4352" width="0" style="48" hidden="1"/>
    <col min="4353" max="4353" width="51.140625" style="48" hidden="1" customWidth="1"/>
    <col min="4354" max="4354" width="43" style="48" hidden="1" customWidth="1"/>
    <col min="4355" max="4355" width="1.85546875" style="48" hidden="1" customWidth="1"/>
    <col min="4356" max="4608" width="0" style="48" hidden="1"/>
    <col min="4609" max="4609" width="51.140625" style="48" hidden="1" customWidth="1"/>
    <col min="4610" max="4610" width="43" style="48" hidden="1" customWidth="1"/>
    <col min="4611" max="4611" width="1.85546875" style="48" hidden="1" customWidth="1"/>
    <col min="4612" max="4864" width="0" style="48" hidden="1"/>
    <col min="4865" max="4865" width="51.140625" style="48" hidden="1" customWidth="1"/>
    <col min="4866" max="4866" width="43" style="48" hidden="1" customWidth="1"/>
    <col min="4867" max="4867" width="1.85546875" style="48" hidden="1" customWidth="1"/>
    <col min="4868" max="5120" width="0" style="48" hidden="1"/>
    <col min="5121" max="5121" width="51.140625" style="48" hidden="1" customWidth="1"/>
    <col min="5122" max="5122" width="43" style="48" hidden="1" customWidth="1"/>
    <col min="5123" max="5123" width="1.85546875" style="48" hidden="1" customWidth="1"/>
    <col min="5124" max="5376" width="0" style="48" hidden="1"/>
    <col min="5377" max="5377" width="51.140625" style="48" hidden="1" customWidth="1"/>
    <col min="5378" max="5378" width="43" style="48" hidden="1" customWidth="1"/>
    <col min="5379" max="5379" width="1.85546875" style="48" hidden="1" customWidth="1"/>
    <col min="5380" max="5632" width="0" style="48" hidden="1"/>
    <col min="5633" max="5633" width="51.140625" style="48" hidden="1" customWidth="1"/>
    <col min="5634" max="5634" width="43" style="48" hidden="1" customWidth="1"/>
    <col min="5635" max="5635" width="1.85546875" style="48" hidden="1" customWidth="1"/>
    <col min="5636" max="5888" width="0" style="48" hidden="1"/>
    <col min="5889" max="5889" width="51.140625" style="48" hidden="1" customWidth="1"/>
    <col min="5890" max="5890" width="43" style="48" hidden="1" customWidth="1"/>
    <col min="5891" max="5891" width="1.85546875" style="48" hidden="1" customWidth="1"/>
    <col min="5892" max="6144" width="0" style="48" hidden="1"/>
    <col min="6145" max="6145" width="51.140625" style="48" hidden="1" customWidth="1"/>
    <col min="6146" max="6146" width="43" style="48" hidden="1" customWidth="1"/>
    <col min="6147" max="6147" width="1.85546875" style="48" hidden="1" customWidth="1"/>
    <col min="6148" max="6400" width="0" style="48" hidden="1"/>
    <col min="6401" max="6401" width="51.140625" style="48" hidden="1" customWidth="1"/>
    <col min="6402" max="6402" width="43" style="48" hidden="1" customWidth="1"/>
    <col min="6403" max="6403" width="1.85546875" style="48" hidden="1" customWidth="1"/>
    <col min="6404" max="6656" width="0" style="48" hidden="1"/>
    <col min="6657" max="6657" width="51.140625" style="48" hidden="1" customWidth="1"/>
    <col min="6658" max="6658" width="43" style="48" hidden="1" customWidth="1"/>
    <col min="6659" max="6659" width="1.85546875" style="48" hidden="1" customWidth="1"/>
    <col min="6660" max="6912" width="0" style="48" hidden="1"/>
    <col min="6913" max="6913" width="51.140625" style="48" hidden="1" customWidth="1"/>
    <col min="6914" max="6914" width="43" style="48" hidden="1" customWidth="1"/>
    <col min="6915" max="6915" width="1.85546875" style="48" hidden="1" customWidth="1"/>
    <col min="6916" max="7168" width="0" style="48" hidden="1"/>
    <col min="7169" max="7169" width="51.140625" style="48" hidden="1" customWidth="1"/>
    <col min="7170" max="7170" width="43" style="48" hidden="1" customWidth="1"/>
    <col min="7171" max="7171" width="1.85546875" style="48" hidden="1" customWidth="1"/>
    <col min="7172" max="7424" width="0" style="48" hidden="1"/>
    <col min="7425" max="7425" width="51.140625" style="48" hidden="1" customWidth="1"/>
    <col min="7426" max="7426" width="43" style="48" hidden="1" customWidth="1"/>
    <col min="7427" max="7427" width="1.85546875" style="48" hidden="1" customWidth="1"/>
    <col min="7428" max="7680" width="0" style="48" hidden="1"/>
    <col min="7681" max="7681" width="51.140625" style="48" hidden="1" customWidth="1"/>
    <col min="7682" max="7682" width="43" style="48" hidden="1" customWidth="1"/>
    <col min="7683" max="7683" width="1.85546875" style="48" hidden="1" customWidth="1"/>
    <col min="7684" max="7936" width="0" style="48" hidden="1"/>
    <col min="7937" max="7937" width="51.140625" style="48" hidden="1" customWidth="1"/>
    <col min="7938" max="7938" width="43" style="48" hidden="1" customWidth="1"/>
    <col min="7939" max="7939" width="1.85546875" style="48" hidden="1" customWidth="1"/>
    <col min="7940" max="8192" width="0" style="48" hidden="1"/>
    <col min="8193" max="8193" width="51.140625" style="48" hidden="1" customWidth="1"/>
    <col min="8194" max="8194" width="43" style="48" hidden="1" customWidth="1"/>
    <col min="8195" max="8195" width="1.85546875" style="48" hidden="1" customWidth="1"/>
    <col min="8196" max="8448" width="0" style="48" hidden="1"/>
    <col min="8449" max="8449" width="51.140625" style="48" hidden="1" customWidth="1"/>
    <col min="8450" max="8450" width="43" style="48" hidden="1" customWidth="1"/>
    <col min="8451" max="8451" width="1.85546875" style="48" hidden="1" customWidth="1"/>
    <col min="8452" max="8704" width="0" style="48" hidden="1"/>
    <col min="8705" max="8705" width="51.140625" style="48" hidden="1" customWidth="1"/>
    <col min="8706" max="8706" width="43" style="48" hidden="1" customWidth="1"/>
    <col min="8707" max="8707" width="1.85546875" style="48" hidden="1" customWidth="1"/>
    <col min="8708" max="8960" width="0" style="48" hidden="1"/>
    <col min="8961" max="8961" width="51.140625" style="48" hidden="1" customWidth="1"/>
    <col min="8962" max="8962" width="43" style="48" hidden="1" customWidth="1"/>
    <col min="8963" max="8963" width="1.85546875" style="48" hidden="1" customWidth="1"/>
    <col min="8964" max="9216" width="0" style="48" hidden="1"/>
    <col min="9217" max="9217" width="51.140625" style="48" hidden="1" customWidth="1"/>
    <col min="9218" max="9218" width="43" style="48" hidden="1" customWidth="1"/>
    <col min="9219" max="9219" width="1.85546875" style="48" hidden="1" customWidth="1"/>
    <col min="9220" max="9472" width="0" style="48" hidden="1"/>
    <col min="9473" max="9473" width="51.140625" style="48" hidden="1" customWidth="1"/>
    <col min="9474" max="9474" width="43" style="48" hidden="1" customWidth="1"/>
    <col min="9475" max="9475" width="1.85546875" style="48" hidden="1" customWidth="1"/>
    <col min="9476" max="9728" width="0" style="48" hidden="1"/>
    <col min="9729" max="9729" width="51.140625" style="48" hidden="1" customWidth="1"/>
    <col min="9730" max="9730" width="43" style="48" hidden="1" customWidth="1"/>
    <col min="9731" max="9731" width="1.85546875" style="48" hidden="1" customWidth="1"/>
    <col min="9732" max="9984" width="0" style="48" hidden="1"/>
    <col min="9985" max="9985" width="51.140625" style="48" hidden="1" customWidth="1"/>
    <col min="9986" max="9986" width="43" style="48" hidden="1" customWidth="1"/>
    <col min="9987" max="9987" width="1.85546875" style="48" hidden="1" customWidth="1"/>
    <col min="9988" max="10240" width="0" style="48" hidden="1"/>
    <col min="10241" max="10241" width="51.140625" style="48" hidden="1" customWidth="1"/>
    <col min="10242" max="10242" width="43" style="48" hidden="1" customWidth="1"/>
    <col min="10243" max="10243" width="1.85546875" style="48" hidden="1" customWidth="1"/>
    <col min="10244" max="10496" width="0" style="48" hidden="1"/>
    <col min="10497" max="10497" width="51.140625" style="48" hidden="1" customWidth="1"/>
    <col min="10498" max="10498" width="43" style="48" hidden="1" customWidth="1"/>
    <col min="10499" max="10499" width="1.85546875" style="48" hidden="1" customWidth="1"/>
    <col min="10500" max="10752" width="0" style="48" hidden="1"/>
    <col min="10753" max="10753" width="51.140625" style="48" hidden="1" customWidth="1"/>
    <col min="10754" max="10754" width="43" style="48" hidden="1" customWidth="1"/>
    <col min="10755" max="10755" width="1.85546875" style="48" hidden="1" customWidth="1"/>
    <col min="10756" max="11008" width="0" style="48" hidden="1"/>
    <col min="11009" max="11009" width="51.140625" style="48" hidden="1" customWidth="1"/>
    <col min="11010" max="11010" width="43" style="48" hidden="1" customWidth="1"/>
    <col min="11011" max="11011" width="1.85546875" style="48" hidden="1" customWidth="1"/>
    <col min="11012" max="11264" width="0" style="48" hidden="1"/>
    <col min="11265" max="11265" width="51.140625" style="48" hidden="1" customWidth="1"/>
    <col min="11266" max="11266" width="43" style="48" hidden="1" customWidth="1"/>
    <col min="11267" max="11267" width="1.85546875" style="48" hidden="1" customWidth="1"/>
    <col min="11268" max="11520" width="0" style="48" hidden="1"/>
    <col min="11521" max="11521" width="51.140625" style="48" hidden="1" customWidth="1"/>
    <col min="11522" max="11522" width="43" style="48" hidden="1" customWidth="1"/>
    <col min="11523" max="11523" width="1.85546875" style="48" hidden="1" customWidth="1"/>
    <col min="11524" max="11776" width="0" style="48" hidden="1"/>
    <col min="11777" max="11777" width="51.140625" style="48" hidden="1" customWidth="1"/>
    <col min="11778" max="11778" width="43" style="48" hidden="1" customWidth="1"/>
    <col min="11779" max="11779" width="1.85546875" style="48" hidden="1" customWidth="1"/>
    <col min="11780" max="12032" width="0" style="48" hidden="1"/>
    <col min="12033" max="12033" width="51.140625" style="48" hidden="1" customWidth="1"/>
    <col min="12034" max="12034" width="43" style="48" hidden="1" customWidth="1"/>
    <col min="12035" max="12035" width="1.85546875" style="48" hidden="1" customWidth="1"/>
    <col min="12036" max="12288" width="0" style="48" hidden="1"/>
    <col min="12289" max="12289" width="51.140625" style="48" hidden="1" customWidth="1"/>
    <col min="12290" max="12290" width="43" style="48" hidden="1" customWidth="1"/>
    <col min="12291" max="12291" width="1.85546875" style="48" hidden="1" customWidth="1"/>
    <col min="12292" max="12544" width="0" style="48" hidden="1"/>
    <col min="12545" max="12545" width="51.140625" style="48" hidden="1" customWidth="1"/>
    <col min="12546" max="12546" width="43" style="48" hidden="1" customWidth="1"/>
    <col min="12547" max="12547" width="1.85546875" style="48" hidden="1" customWidth="1"/>
    <col min="12548" max="12800" width="0" style="48" hidden="1"/>
    <col min="12801" max="12801" width="51.140625" style="48" hidden="1" customWidth="1"/>
    <col min="12802" max="12802" width="43" style="48" hidden="1" customWidth="1"/>
    <col min="12803" max="12803" width="1.85546875" style="48" hidden="1" customWidth="1"/>
    <col min="12804" max="13056" width="0" style="48" hidden="1"/>
    <col min="13057" max="13057" width="51.140625" style="48" hidden="1" customWidth="1"/>
    <col min="13058" max="13058" width="43" style="48" hidden="1" customWidth="1"/>
    <col min="13059" max="13059" width="1.85546875" style="48" hidden="1" customWidth="1"/>
    <col min="13060" max="13312" width="0" style="48" hidden="1"/>
    <col min="13313" max="13313" width="51.140625" style="48" hidden="1" customWidth="1"/>
    <col min="13314" max="13314" width="43" style="48" hidden="1" customWidth="1"/>
    <col min="13315" max="13315" width="1.85546875" style="48" hidden="1" customWidth="1"/>
    <col min="13316" max="13568" width="0" style="48" hidden="1"/>
    <col min="13569" max="13569" width="51.140625" style="48" hidden="1" customWidth="1"/>
    <col min="13570" max="13570" width="43" style="48" hidden="1" customWidth="1"/>
    <col min="13571" max="13571" width="1.85546875" style="48" hidden="1" customWidth="1"/>
    <col min="13572" max="13824" width="0" style="48" hidden="1"/>
    <col min="13825" max="13825" width="51.140625" style="48" hidden="1" customWidth="1"/>
    <col min="13826" max="13826" width="43" style="48" hidden="1" customWidth="1"/>
    <col min="13827" max="13827" width="1.85546875" style="48" hidden="1" customWidth="1"/>
    <col min="13828" max="14080" width="0" style="48" hidden="1"/>
    <col min="14081" max="14081" width="51.140625" style="48" hidden="1" customWidth="1"/>
    <col min="14082" max="14082" width="43" style="48" hidden="1" customWidth="1"/>
    <col min="14083" max="14083" width="1.85546875" style="48" hidden="1" customWidth="1"/>
    <col min="14084" max="14336" width="0" style="48" hidden="1"/>
    <col min="14337" max="14337" width="51.140625" style="48" hidden="1" customWidth="1"/>
    <col min="14338" max="14338" width="43" style="48" hidden="1" customWidth="1"/>
    <col min="14339" max="14339" width="1.85546875" style="48" hidden="1" customWidth="1"/>
    <col min="14340" max="14592" width="0" style="48" hidden="1"/>
    <col min="14593" max="14593" width="51.140625" style="48" hidden="1" customWidth="1"/>
    <col min="14594" max="14594" width="43" style="48" hidden="1" customWidth="1"/>
    <col min="14595" max="14595" width="1.85546875" style="48" hidden="1" customWidth="1"/>
    <col min="14596" max="14848" width="0" style="48" hidden="1"/>
    <col min="14849" max="14849" width="51.140625" style="48" hidden="1" customWidth="1"/>
    <col min="14850" max="14850" width="43" style="48" hidden="1" customWidth="1"/>
    <col min="14851" max="14851" width="1.85546875" style="48" hidden="1" customWidth="1"/>
    <col min="14852" max="15104" width="0" style="48" hidden="1"/>
    <col min="15105" max="15105" width="51.140625" style="48" hidden="1" customWidth="1"/>
    <col min="15106" max="15106" width="43" style="48" hidden="1" customWidth="1"/>
    <col min="15107" max="15107" width="1.85546875" style="48" hidden="1" customWidth="1"/>
    <col min="15108" max="15360" width="0" style="48" hidden="1"/>
    <col min="15361" max="15361" width="51.140625" style="48" hidden="1" customWidth="1"/>
    <col min="15362" max="15362" width="43" style="48" hidden="1" customWidth="1"/>
    <col min="15363" max="15363" width="1.85546875" style="48" hidden="1" customWidth="1"/>
    <col min="15364" max="15616" width="0" style="48" hidden="1"/>
    <col min="15617" max="15617" width="51.140625" style="48" hidden="1" customWidth="1"/>
    <col min="15618" max="15618" width="43" style="48" hidden="1" customWidth="1"/>
    <col min="15619" max="15619" width="1.85546875" style="48" hidden="1" customWidth="1"/>
    <col min="15620" max="15872" width="0" style="48" hidden="1"/>
    <col min="15873" max="15873" width="51.140625" style="48" hidden="1" customWidth="1"/>
    <col min="15874" max="15874" width="43" style="48" hidden="1" customWidth="1"/>
    <col min="15875" max="15875" width="1.85546875" style="48" hidden="1" customWidth="1"/>
    <col min="15876" max="16128" width="0" style="48" hidden="1"/>
    <col min="16129" max="16129" width="51.140625" style="48" hidden="1" customWidth="1"/>
    <col min="16130" max="16130" width="43" style="48" hidden="1" customWidth="1"/>
    <col min="16131" max="16131" width="1.85546875" style="48" hidden="1" customWidth="1"/>
    <col min="16132" max="16384" width="0" style="48" hidden="1"/>
  </cols>
  <sheetData>
    <row r="1" spans="1:3" x14ac:dyDescent="0.25">
      <c r="A1" s="94" t="s">
        <v>581</v>
      </c>
      <c r="B1" s="94"/>
    </row>
    <row r="2" spans="1:3" ht="21" x14ac:dyDescent="0.35">
      <c r="A2" s="49"/>
    </row>
    <row r="3" spans="1:3" ht="49.5" customHeight="1" x14ac:dyDescent="0.25">
      <c r="A3" s="101" t="s">
        <v>1159</v>
      </c>
      <c r="B3" s="102"/>
    </row>
    <row r="4" spans="1:3" x14ac:dyDescent="0.25">
      <c r="A4" s="55"/>
      <c r="B4" s="55"/>
    </row>
    <row r="5" spans="1:3" s="37" customFormat="1" x14ac:dyDescent="0.25">
      <c r="A5" s="86" t="s">
        <v>1090</v>
      </c>
      <c r="B5" s="55" t="s">
        <v>1089</v>
      </c>
      <c r="C5" s="26"/>
    </row>
    <row r="6" spans="1:3" s="37" customFormat="1" x14ac:dyDescent="0.25">
      <c r="A6" s="86" t="s">
        <v>1106</v>
      </c>
      <c r="B6" s="86" t="s">
        <v>1156</v>
      </c>
      <c r="C6" s="26"/>
    </row>
    <row r="7" spans="1:3" s="37" customFormat="1" x14ac:dyDescent="0.25">
      <c r="A7" s="86" t="s">
        <v>1107</v>
      </c>
      <c r="B7" s="55" t="s">
        <v>1102</v>
      </c>
      <c r="C7" s="26"/>
    </row>
    <row r="8" spans="1:3" s="37" customFormat="1" x14ac:dyDescent="0.25">
      <c r="A8" s="86" t="s">
        <v>1091</v>
      </c>
      <c r="B8" s="55" t="s">
        <v>1089</v>
      </c>
      <c r="C8" s="26"/>
    </row>
    <row r="9" spans="1:3" s="37" customFormat="1" x14ac:dyDescent="0.25">
      <c r="A9" s="86" t="s">
        <v>1108</v>
      </c>
      <c r="B9" s="55" t="s">
        <v>1102</v>
      </c>
      <c r="C9" s="26"/>
    </row>
    <row r="10" spans="1:3" s="37" customFormat="1" x14ac:dyDescent="0.25">
      <c r="A10" s="86" t="s">
        <v>1092</v>
      </c>
      <c r="B10" s="55" t="s">
        <v>1102</v>
      </c>
      <c r="C10" s="26"/>
    </row>
    <row r="11" spans="1:3" s="37" customFormat="1" x14ac:dyDescent="0.25">
      <c r="A11" s="86" t="s">
        <v>1093</v>
      </c>
      <c r="B11" s="55" t="s">
        <v>1102</v>
      </c>
      <c r="C11" s="26"/>
    </row>
    <row r="12" spans="1:3" s="37" customFormat="1" x14ac:dyDescent="0.25">
      <c r="A12" s="86" t="s">
        <v>1152</v>
      </c>
      <c r="B12" s="86" t="s">
        <v>1089</v>
      </c>
      <c r="C12" s="26"/>
    </row>
    <row r="13" spans="1:3" s="37" customFormat="1" x14ac:dyDescent="0.25">
      <c r="A13" s="86" t="s">
        <v>1094</v>
      </c>
      <c r="B13" s="86" t="s">
        <v>1089</v>
      </c>
      <c r="C13" s="26"/>
    </row>
    <row r="14" spans="1:3" s="37" customFormat="1" x14ac:dyDescent="0.25">
      <c r="A14" s="86" t="s">
        <v>1109</v>
      </c>
      <c r="B14" s="86" t="s">
        <v>1111</v>
      </c>
      <c r="C14" s="26"/>
    </row>
    <row r="15" spans="1:3" s="37" customFormat="1" ht="25.5" x14ac:dyDescent="0.25">
      <c r="A15" s="86" t="s">
        <v>1095</v>
      </c>
      <c r="B15" s="55" t="s">
        <v>1102</v>
      </c>
      <c r="C15" s="26"/>
    </row>
    <row r="16" spans="1:3" s="37" customFormat="1" x14ac:dyDescent="0.25">
      <c r="A16" s="86" t="s">
        <v>1096</v>
      </c>
      <c r="B16" s="55" t="s">
        <v>1102</v>
      </c>
      <c r="C16" s="26"/>
    </row>
    <row r="17" spans="1:3" s="37" customFormat="1" ht="25.5" x14ac:dyDescent="0.25">
      <c r="A17" s="86" t="s">
        <v>1150</v>
      </c>
      <c r="B17" s="55" t="s">
        <v>1102</v>
      </c>
      <c r="C17" s="26"/>
    </row>
    <row r="18" spans="1:3" s="37" customFormat="1" ht="25.5" x14ac:dyDescent="0.25">
      <c r="A18" s="86" t="s">
        <v>1153</v>
      </c>
      <c r="B18" s="86" t="s">
        <v>1102</v>
      </c>
      <c r="C18" s="26"/>
    </row>
    <row r="19" spans="1:3" s="37" customFormat="1" x14ac:dyDescent="0.25">
      <c r="A19" s="86" t="s">
        <v>1097</v>
      </c>
      <c r="B19" s="86" t="s">
        <v>1127</v>
      </c>
      <c r="C19" s="26"/>
    </row>
    <row r="20" spans="1:3" s="37" customFormat="1" x14ac:dyDescent="0.25">
      <c r="A20" s="86" t="s">
        <v>1110</v>
      </c>
      <c r="B20" s="55" t="s">
        <v>1098</v>
      </c>
      <c r="C20" s="26"/>
    </row>
    <row r="21" spans="1:3" s="37" customFormat="1" x14ac:dyDescent="0.25">
      <c r="A21" s="86" t="s">
        <v>1099</v>
      </c>
      <c r="B21" s="86" t="s">
        <v>1098</v>
      </c>
      <c r="C21" s="26"/>
    </row>
    <row r="22" spans="1:3" s="88" customFormat="1" x14ac:dyDescent="0.25">
      <c r="A22" s="86" t="s">
        <v>1151</v>
      </c>
      <c r="B22" s="86" t="s">
        <v>1100</v>
      </c>
      <c r="C22" s="84"/>
    </row>
    <row r="23" spans="1:3" s="37" customFormat="1" x14ac:dyDescent="0.25">
      <c r="B23" s="53"/>
      <c r="C23" s="26"/>
    </row>
    <row r="24" spans="1:3" s="37" customFormat="1" hidden="1" x14ac:dyDescent="0.25">
      <c r="A24" s="53"/>
      <c r="B24" s="53"/>
      <c r="C24" s="26"/>
    </row>
    <row r="25" spans="1:3" s="37" customFormat="1" hidden="1" x14ac:dyDescent="0.25">
      <c r="A25" s="26"/>
      <c r="B25" s="26"/>
      <c r="C25" s="26"/>
    </row>
    <row r="26" spans="1:3" hidden="1" x14ac:dyDescent="0.25">
      <c r="A26" s="52"/>
      <c r="B26" s="52"/>
    </row>
    <row r="27" spans="1:3" hidden="1" x14ac:dyDescent="0.25">
      <c r="A27" s="52"/>
      <c r="B27" s="52"/>
    </row>
    <row r="28" spans="1:3" hidden="1" x14ac:dyDescent="0.25">
      <c r="A28" s="52"/>
      <c r="B28" s="52"/>
    </row>
    <row r="29" spans="1:3" hidden="1" x14ac:dyDescent="0.25">
      <c r="A29" s="52"/>
      <c r="B29" s="52"/>
    </row>
    <row r="30" spans="1:3" hidden="1" x14ac:dyDescent="0.25">
      <c r="A30" s="52"/>
      <c r="B30" s="52"/>
    </row>
    <row r="31" spans="1:3" hidden="1" x14ac:dyDescent="0.25">
      <c r="A31" s="52"/>
      <c r="B31" s="52"/>
    </row>
    <row r="32" spans="1:3" hidden="1" x14ac:dyDescent="0.25">
      <c r="A32" s="52"/>
      <c r="B32" s="52"/>
    </row>
    <row r="33" spans="1:2" hidden="1" x14ac:dyDescent="0.25">
      <c r="A33" s="52"/>
      <c r="B33" s="52"/>
    </row>
    <row r="34" spans="1:2" hidden="1" x14ac:dyDescent="0.25">
      <c r="A34" s="52"/>
      <c r="B34" s="52"/>
    </row>
    <row r="35" spans="1:2" hidden="1" x14ac:dyDescent="0.25">
      <c r="A35" s="52"/>
      <c r="B35" s="52"/>
    </row>
    <row r="36" spans="1:2" hidden="1" x14ac:dyDescent="0.25">
      <c r="A36" s="52"/>
      <c r="B36" s="52"/>
    </row>
    <row r="37" spans="1:2" hidden="1" x14ac:dyDescent="0.25">
      <c r="A37" s="52"/>
      <c r="B37" s="52"/>
    </row>
    <row r="38" spans="1:2" ht="15.75" hidden="1" x14ac:dyDescent="0.25">
      <c r="A38" s="50"/>
    </row>
    <row r="39" spans="1:2" hidden="1" x14ac:dyDescent="0.25"/>
    <row r="40" spans="1:2" hidden="1" x14ac:dyDescent="0.25"/>
    <row r="41" spans="1:2" hidden="1" x14ac:dyDescent="0.25"/>
    <row r="42" spans="1:2" hidden="1" x14ac:dyDescent="0.25"/>
    <row r="43" spans="1:2" hidden="1" x14ac:dyDescent="0.25"/>
    <row r="44" spans="1:2" hidden="1" x14ac:dyDescent="0.25"/>
    <row r="45" spans="1:2" hidden="1" x14ac:dyDescent="0.25"/>
    <row r="46" spans="1:2" hidden="1" x14ac:dyDescent="0.25"/>
    <row r="47" spans="1:2" hidden="1" x14ac:dyDescent="0.25"/>
    <row r="48" spans="1:2" hidden="1" x14ac:dyDescent="0.25"/>
    <row r="49" hidden="1" x14ac:dyDescent="0.25"/>
    <row r="50" hidden="1" x14ac:dyDescent="0.25"/>
    <row r="51" hidden="1" x14ac:dyDescent="0.25"/>
  </sheetData>
  <sheetProtection algorithmName="SHA-512" hashValue="rz2Qze7sATRA6t6deeRY7+FieOahWQCpD997XOdtszQQON9JJCLU6cCf+NzIq+wuomnosJ86gRirswOoHPCNLg==" saltValue="n18DHiZap48dmPGLPBB7yA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2" fitToHeight="0" orientation="portrait" horizontalDpi="1200" verticalDpi="1200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C67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84.140625" bestFit="1" customWidth="1"/>
    <col min="2" max="2" width="12.42578125" customWidth="1"/>
    <col min="3" max="3" width="9.140625" customWidth="1"/>
    <col min="4" max="16384" width="9.140625" hidden="1"/>
  </cols>
  <sheetData>
    <row r="1" spans="1:2" x14ac:dyDescent="0.25">
      <c r="A1" s="94" t="s">
        <v>581</v>
      </c>
      <c r="B1" s="94"/>
    </row>
    <row r="2" spans="1:2" x14ac:dyDescent="0.25"/>
    <row r="3" spans="1:2" ht="31.5" customHeight="1" x14ac:dyDescent="0.25">
      <c r="A3" s="101" t="s">
        <v>1075</v>
      </c>
      <c r="B3" s="102"/>
    </row>
    <row r="4" spans="1:2" x14ac:dyDescent="0.25">
      <c r="A4" s="55"/>
      <c r="B4" s="55"/>
    </row>
    <row r="5" spans="1:2" x14ac:dyDescent="0.25">
      <c r="A5" s="54" t="s">
        <v>1077</v>
      </c>
      <c r="B5" s="58" t="s">
        <v>1114</v>
      </c>
    </row>
    <row r="6" spans="1:2" x14ac:dyDescent="0.25">
      <c r="A6" s="55"/>
      <c r="B6" s="55"/>
    </row>
    <row r="7" spans="1:2" x14ac:dyDescent="0.25">
      <c r="A7" s="55" t="s">
        <v>558</v>
      </c>
      <c r="B7" s="56">
        <v>18530899</v>
      </c>
    </row>
    <row r="8" spans="1:2" x14ac:dyDescent="0.25">
      <c r="A8" s="55" t="s">
        <v>559</v>
      </c>
      <c r="B8" s="56">
        <v>24256146</v>
      </c>
    </row>
    <row r="9" spans="1:2" x14ac:dyDescent="0.25">
      <c r="A9" s="55" t="s">
        <v>560</v>
      </c>
      <c r="B9" s="56">
        <v>16603104</v>
      </c>
    </row>
    <row r="10" spans="1:2" x14ac:dyDescent="0.25">
      <c r="A10" s="55" t="s">
        <v>561</v>
      </c>
      <c r="B10" s="56">
        <v>64145711</v>
      </c>
    </row>
    <row r="11" spans="1:2" x14ac:dyDescent="0.25">
      <c r="A11" s="55" t="s">
        <v>562</v>
      </c>
      <c r="B11" s="56">
        <v>16614130</v>
      </c>
    </row>
    <row r="12" spans="1:2" x14ac:dyDescent="0.25">
      <c r="A12" s="55" t="s">
        <v>1119</v>
      </c>
      <c r="B12" s="56">
        <v>17106589</v>
      </c>
    </row>
    <row r="13" spans="1:2" x14ac:dyDescent="0.25">
      <c r="A13" s="55" t="s">
        <v>563</v>
      </c>
      <c r="B13" s="56">
        <v>29637873</v>
      </c>
    </row>
    <row r="14" spans="1:2" x14ac:dyDescent="0.25">
      <c r="A14" s="55" t="s">
        <v>1104</v>
      </c>
      <c r="B14" s="56">
        <v>13594376</v>
      </c>
    </row>
    <row r="15" spans="1:2" x14ac:dyDescent="0.25">
      <c r="A15" s="55" t="s">
        <v>565</v>
      </c>
      <c r="B15" s="56">
        <v>16376191</v>
      </c>
    </row>
    <row r="16" spans="1:2" x14ac:dyDescent="0.25">
      <c r="A16" s="55" t="s">
        <v>566</v>
      </c>
      <c r="B16" s="56">
        <v>14638903</v>
      </c>
    </row>
    <row r="17" spans="1:2" x14ac:dyDescent="0.25">
      <c r="A17" s="55" t="s">
        <v>567</v>
      </c>
      <c r="B17" s="56">
        <v>16163279</v>
      </c>
    </row>
    <row r="18" spans="1:2" x14ac:dyDescent="0.25">
      <c r="A18" s="55" t="s">
        <v>1118</v>
      </c>
      <c r="B18" s="56">
        <v>55834911</v>
      </c>
    </row>
    <row r="19" spans="1:2" x14ac:dyDescent="0.25">
      <c r="A19" s="55" t="s">
        <v>568</v>
      </c>
      <c r="B19" s="56">
        <v>20952237</v>
      </c>
    </row>
    <row r="20" spans="1:2" x14ac:dyDescent="0.25">
      <c r="A20" s="55" t="s">
        <v>569</v>
      </c>
      <c r="B20" s="56">
        <v>19625087</v>
      </c>
    </row>
    <row r="21" spans="1:2" x14ac:dyDescent="0.25">
      <c r="A21" s="55" t="s">
        <v>570</v>
      </c>
      <c r="B21" s="56">
        <v>36957085</v>
      </c>
    </row>
    <row r="22" spans="1:2" x14ac:dyDescent="0.25">
      <c r="A22" s="55" t="s">
        <v>1126</v>
      </c>
      <c r="B22" s="56">
        <v>24260577</v>
      </c>
    </row>
    <row r="23" spans="1:2" x14ac:dyDescent="0.25">
      <c r="A23" s="86"/>
      <c r="B23" s="87"/>
    </row>
    <row r="24" spans="1:2" s="63" customFormat="1" x14ac:dyDescent="0.25">
      <c r="A24" s="54" t="s">
        <v>1112</v>
      </c>
      <c r="B24" s="56"/>
    </row>
    <row r="25" spans="1:2" s="57" customFormat="1" x14ac:dyDescent="0.25">
      <c r="A25" s="55"/>
      <c r="B25" s="56"/>
    </row>
    <row r="26" spans="1:2" x14ac:dyDescent="0.25">
      <c r="A26" s="55" t="s">
        <v>571</v>
      </c>
      <c r="B26" s="56">
        <v>22078615</v>
      </c>
    </row>
    <row r="27" spans="1:2" x14ac:dyDescent="0.25">
      <c r="A27" s="55" t="s">
        <v>1105</v>
      </c>
      <c r="B27" s="56">
        <v>24260402</v>
      </c>
    </row>
    <row r="28" spans="1:2" x14ac:dyDescent="0.25">
      <c r="A28" s="55" t="s">
        <v>1120</v>
      </c>
      <c r="B28" s="56">
        <v>20766816</v>
      </c>
    </row>
    <row r="29" spans="1:2" x14ac:dyDescent="0.25">
      <c r="A29" s="83" t="s">
        <v>1154</v>
      </c>
      <c r="B29" s="87">
        <v>19676889</v>
      </c>
    </row>
    <row r="30" spans="1:2" x14ac:dyDescent="0.25">
      <c r="A30" s="55" t="s">
        <v>1121</v>
      </c>
      <c r="B30" s="56">
        <v>71974316</v>
      </c>
    </row>
    <row r="31" spans="1:2" x14ac:dyDescent="0.25">
      <c r="A31" s="55" t="s">
        <v>575</v>
      </c>
      <c r="B31" s="56">
        <v>24255549</v>
      </c>
    </row>
    <row r="32" spans="1:2" x14ac:dyDescent="0.25">
      <c r="A32" s="55" t="s">
        <v>576</v>
      </c>
      <c r="B32" s="56">
        <v>10496837</v>
      </c>
    </row>
    <row r="33" spans="1:2" x14ac:dyDescent="0.25">
      <c r="A33" s="55" t="s">
        <v>577</v>
      </c>
      <c r="B33" s="56">
        <v>30186028</v>
      </c>
    </row>
    <row r="34" spans="1:2" x14ac:dyDescent="0.25">
      <c r="A34" s="55" t="s">
        <v>578</v>
      </c>
      <c r="B34" s="56">
        <v>71973514</v>
      </c>
    </row>
    <row r="35" spans="1:2" x14ac:dyDescent="0.25">
      <c r="A35" s="55" t="s">
        <v>579</v>
      </c>
      <c r="B35" s="56">
        <v>71971511</v>
      </c>
    </row>
    <row r="36" spans="1:2" x14ac:dyDescent="0.25">
      <c r="A36" s="55" t="s">
        <v>580</v>
      </c>
      <c r="B36" s="56">
        <v>12173210</v>
      </c>
    </row>
    <row r="37" spans="1:2" x14ac:dyDescent="0.25">
      <c r="A37" s="55" t="s">
        <v>1116</v>
      </c>
      <c r="B37" s="56">
        <v>17340484</v>
      </c>
    </row>
    <row r="38" spans="1:2" x14ac:dyDescent="0.25">
      <c r="A38" s="86"/>
      <c r="B38" s="87"/>
    </row>
    <row r="39" spans="1:2" x14ac:dyDescent="0.25">
      <c r="A39" s="54" t="s">
        <v>1113</v>
      </c>
      <c r="B39" s="56"/>
    </row>
    <row r="40" spans="1:2" x14ac:dyDescent="0.25">
      <c r="A40" s="55"/>
      <c r="B40" s="56"/>
    </row>
    <row r="41" spans="1:2" x14ac:dyDescent="0.25">
      <c r="A41" s="55" t="s">
        <v>1090</v>
      </c>
      <c r="B41" s="56">
        <v>82197613</v>
      </c>
    </row>
    <row r="42" spans="1:2" x14ac:dyDescent="0.25">
      <c r="A42" s="55" t="s">
        <v>1106</v>
      </c>
      <c r="B42" s="56">
        <v>71971910</v>
      </c>
    </row>
    <row r="43" spans="1:2" x14ac:dyDescent="0.25">
      <c r="A43" s="55" t="s">
        <v>1107</v>
      </c>
      <c r="B43" s="56">
        <v>17478885</v>
      </c>
    </row>
    <row r="44" spans="1:2" x14ac:dyDescent="0.25">
      <c r="A44" s="55" t="s">
        <v>1091</v>
      </c>
      <c r="B44" s="56">
        <v>12551371</v>
      </c>
    </row>
    <row r="45" spans="1:2" x14ac:dyDescent="0.25">
      <c r="A45" s="55" t="s">
        <v>1108</v>
      </c>
      <c r="B45" s="56">
        <v>85752715</v>
      </c>
    </row>
    <row r="46" spans="1:2" x14ac:dyDescent="0.25">
      <c r="A46" s="55" t="s">
        <v>1092</v>
      </c>
      <c r="B46" s="56">
        <v>71977013</v>
      </c>
    </row>
    <row r="47" spans="1:2" x14ac:dyDescent="0.25">
      <c r="A47" s="86" t="s">
        <v>1152</v>
      </c>
      <c r="B47" s="87">
        <v>15409010</v>
      </c>
    </row>
    <row r="48" spans="1:2" x14ac:dyDescent="0.25">
      <c r="A48" s="55" t="s">
        <v>1093</v>
      </c>
      <c r="B48" s="56">
        <v>71966828</v>
      </c>
    </row>
    <row r="49" spans="1:2" x14ac:dyDescent="0.25">
      <c r="A49" s="55" t="s">
        <v>1094</v>
      </c>
      <c r="B49" s="56">
        <v>24256219</v>
      </c>
    </row>
    <row r="50" spans="1:2" x14ac:dyDescent="0.25">
      <c r="A50" s="55" t="s">
        <v>1122</v>
      </c>
      <c r="B50" s="56">
        <v>72338413</v>
      </c>
    </row>
    <row r="51" spans="1:2" x14ac:dyDescent="0.25">
      <c r="A51" s="55" t="s">
        <v>1123</v>
      </c>
      <c r="B51" s="56">
        <v>71969118</v>
      </c>
    </row>
    <row r="52" spans="1:2" x14ac:dyDescent="0.25">
      <c r="A52" s="55" t="s">
        <v>1109</v>
      </c>
      <c r="B52" s="56">
        <v>71973816</v>
      </c>
    </row>
    <row r="53" spans="1:2" x14ac:dyDescent="0.25">
      <c r="A53" s="55" t="s">
        <v>1096</v>
      </c>
      <c r="B53" s="56">
        <v>71976319</v>
      </c>
    </row>
    <row r="54" spans="1:2" ht="25.5" x14ac:dyDescent="0.25">
      <c r="A54" s="55" t="s">
        <v>1095</v>
      </c>
      <c r="B54" s="56">
        <v>17615343</v>
      </c>
    </row>
    <row r="55" spans="1:2" x14ac:dyDescent="0.25">
      <c r="A55" s="55" t="s">
        <v>1097</v>
      </c>
      <c r="B55" s="56">
        <v>71973417</v>
      </c>
    </row>
    <row r="56" spans="1:2" x14ac:dyDescent="0.25">
      <c r="A56" s="55" t="s">
        <v>1110</v>
      </c>
      <c r="B56" s="56">
        <v>19615383</v>
      </c>
    </row>
    <row r="57" spans="1:2" x14ac:dyDescent="0.25">
      <c r="A57" s="55" t="s">
        <v>1099</v>
      </c>
      <c r="B57" s="56">
        <v>71967611</v>
      </c>
    </row>
    <row r="58" spans="1:2" x14ac:dyDescent="0.25">
      <c r="A58" s="55" t="s">
        <v>1124</v>
      </c>
      <c r="B58" s="56">
        <v>24256251</v>
      </c>
    </row>
    <row r="59" spans="1:2" x14ac:dyDescent="0.25"/>
    <row r="60" spans="1:2" x14ac:dyDescent="0.25"/>
    <row r="61" spans="1:2" x14ac:dyDescent="0.25"/>
    <row r="62" spans="1:2" x14ac:dyDescent="0.25">
      <c r="A62" s="59" t="s">
        <v>1115</v>
      </c>
    </row>
    <row r="63" spans="1:2" x14ac:dyDescent="0.25"/>
    <row r="64" spans="1:2" x14ac:dyDescent="0.25"/>
    <row r="65" x14ac:dyDescent="0.25"/>
    <row r="66" x14ac:dyDescent="0.25"/>
    <row r="67" x14ac:dyDescent="0.25"/>
  </sheetData>
  <sheetProtection algorithmName="SHA-512" hashValue="dpM4tkJL+DSsloX7bNS7i7ludUTYN+pUYhEpvaOnbF92AJ0HeLkv6tX81mzy2GY4+6+VbYcs044x6aaMhyum9Q==" saltValue="+T+dy7QFVm90VkROkkREpA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&amp;C&amp;G</oddHeader>
  </headerFooter>
  <rowBreaks count="1" manualBreakCount="1">
    <brk id="38" max="1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Y23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5" x14ac:dyDescent="0.25"/>
  <cols>
    <col min="1" max="1" width="8" bestFit="1" customWidth="1"/>
    <col min="2" max="2" width="6" bestFit="1" customWidth="1"/>
    <col min="3" max="3" width="47" bestFit="1" customWidth="1"/>
    <col min="4" max="4" width="20.42578125" bestFit="1" customWidth="1"/>
    <col min="5" max="5" width="18.28515625" bestFit="1" customWidth="1"/>
    <col min="6" max="7" width="20.140625" bestFit="1" customWidth="1"/>
    <col min="8" max="8" width="19.42578125" bestFit="1" customWidth="1"/>
    <col min="9" max="10" width="21.42578125" bestFit="1" customWidth="1"/>
    <col min="11" max="11" width="20.7109375" bestFit="1" customWidth="1"/>
    <col min="12" max="13" width="20.42578125" bestFit="1" customWidth="1"/>
    <col min="14" max="14" width="20.140625" bestFit="1" customWidth="1"/>
    <col min="15" max="18" width="21.42578125" bestFit="1" customWidth="1"/>
    <col min="19" max="19" width="20.85546875" bestFit="1" customWidth="1"/>
    <col min="20" max="20" width="21.42578125" bestFit="1" customWidth="1"/>
    <col min="21" max="21" width="20.85546875" bestFit="1" customWidth="1"/>
    <col min="22" max="22" width="21.42578125" bestFit="1" customWidth="1"/>
    <col min="23" max="23" width="19.85546875" bestFit="1" customWidth="1"/>
    <col min="24" max="25" width="20.42578125" bestFit="1" customWidth="1"/>
    <col min="26" max="27" width="17.85546875" bestFit="1" customWidth="1"/>
    <col min="28" max="29" width="18.28515625" bestFit="1" customWidth="1"/>
    <col min="30" max="30" width="19.42578125" bestFit="1" customWidth="1"/>
    <col min="31" max="31" width="19.7109375" bestFit="1" customWidth="1"/>
    <col min="32" max="32" width="21.42578125" bestFit="1" customWidth="1"/>
    <col min="33" max="33" width="20.42578125" bestFit="1" customWidth="1"/>
    <col min="34" max="34" width="19.42578125" bestFit="1" customWidth="1"/>
    <col min="35" max="35" width="21.42578125" bestFit="1" customWidth="1"/>
    <col min="36" max="36" width="20.42578125" bestFit="1" customWidth="1"/>
    <col min="37" max="37" width="18.28515625" bestFit="1" customWidth="1"/>
    <col min="38" max="38" width="19.42578125" bestFit="1" customWidth="1"/>
    <col min="39" max="39" width="21.42578125" bestFit="1" customWidth="1"/>
    <col min="40" max="40" width="17.140625" bestFit="1" customWidth="1"/>
    <col min="41" max="41" width="21.42578125" bestFit="1" customWidth="1"/>
    <col min="42" max="42" width="17.42578125" bestFit="1" customWidth="1"/>
    <col min="43" max="43" width="19.140625" bestFit="1" customWidth="1"/>
    <col min="44" max="44" width="21.42578125" bestFit="1" customWidth="1"/>
    <col min="45" max="46" width="20.42578125" bestFit="1" customWidth="1"/>
    <col min="47" max="47" width="18.5703125" bestFit="1" customWidth="1"/>
    <col min="48" max="48" width="19.7109375" bestFit="1" customWidth="1"/>
    <col min="49" max="49" width="18.5703125" bestFit="1" customWidth="1"/>
    <col min="50" max="50" width="19.85546875" bestFit="1" customWidth="1"/>
    <col min="51" max="51" width="19.7109375" bestFit="1" customWidth="1"/>
    <col min="52" max="52" width="19.42578125" bestFit="1" customWidth="1"/>
    <col min="53" max="53" width="17.140625" bestFit="1" customWidth="1"/>
    <col min="54" max="54" width="19.42578125" bestFit="1" customWidth="1"/>
    <col min="55" max="55" width="18.5703125" bestFit="1" customWidth="1"/>
    <col min="56" max="56" width="18.140625" bestFit="1" customWidth="1"/>
    <col min="57" max="57" width="18.28515625" bestFit="1" customWidth="1"/>
    <col min="58" max="58" width="19.7109375" bestFit="1" customWidth="1"/>
    <col min="59" max="59" width="17.85546875" bestFit="1" customWidth="1"/>
    <col min="60" max="60" width="19.42578125" bestFit="1" customWidth="1"/>
    <col min="61" max="61" width="21.140625" bestFit="1" customWidth="1"/>
    <col min="62" max="62" width="21" bestFit="1" customWidth="1"/>
    <col min="63" max="63" width="21.140625" bestFit="1" customWidth="1"/>
    <col min="64" max="64" width="21" bestFit="1" customWidth="1"/>
    <col min="65" max="65" width="20.140625" bestFit="1" customWidth="1"/>
    <col min="66" max="66" width="21.140625" bestFit="1" customWidth="1"/>
    <col min="67" max="67" width="21" bestFit="1" customWidth="1"/>
    <col min="68" max="68" width="21.140625" bestFit="1" customWidth="1"/>
    <col min="69" max="69" width="20.140625" bestFit="1" customWidth="1"/>
    <col min="70" max="72" width="21.140625" bestFit="1" customWidth="1"/>
    <col min="73" max="73" width="21.42578125" bestFit="1" customWidth="1"/>
    <col min="74" max="74" width="18.5703125" bestFit="1" customWidth="1"/>
    <col min="75" max="75" width="20.140625" bestFit="1" customWidth="1"/>
    <col min="76" max="76" width="19.42578125" bestFit="1" customWidth="1"/>
    <col min="77" max="77" width="17.85546875" bestFit="1" customWidth="1"/>
    <col min="78" max="79" width="19.42578125" bestFit="1" customWidth="1"/>
    <col min="80" max="80" width="19.140625" bestFit="1" customWidth="1"/>
    <col min="81" max="81" width="20.140625" bestFit="1" customWidth="1"/>
    <col min="82" max="82" width="19.42578125" bestFit="1" customWidth="1"/>
    <col min="83" max="84" width="20.140625" bestFit="1" customWidth="1"/>
    <col min="85" max="85" width="20.42578125" bestFit="1" customWidth="1"/>
    <col min="86" max="86" width="20" bestFit="1" customWidth="1"/>
    <col min="87" max="87" width="19" bestFit="1" customWidth="1"/>
    <col min="88" max="88" width="19.140625" bestFit="1" customWidth="1"/>
    <col min="89" max="89" width="21.140625" bestFit="1" customWidth="1"/>
    <col min="90" max="90" width="21" bestFit="1" customWidth="1"/>
    <col min="91" max="91" width="20.42578125" bestFit="1" customWidth="1"/>
    <col min="92" max="92" width="19.42578125" bestFit="1" customWidth="1"/>
    <col min="93" max="93" width="20.42578125" bestFit="1" customWidth="1"/>
    <col min="94" max="95" width="21.140625" bestFit="1" customWidth="1"/>
    <col min="96" max="98" width="20.140625" bestFit="1" customWidth="1"/>
    <col min="99" max="99" width="20" bestFit="1" customWidth="1"/>
    <col min="100" max="104" width="21.140625" bestFit="1" customWidth="1"/>
    <col min="105" max="105" width="21" bestFit="1" customWidth="1"/>
    <col min="106" max="106" width="20.140625" bestFit="1" customWidth="1"/>
    <col min="107" max="107" width="20.42578125" bestFit="1" customWidth="1"/>
    <col min="108" max="108" width="19" bestFit="1" customWidth="1"/>
    <col min="109" max="109" width="21.140625" bestFit="1" customWidth="1"/>
    <col min="110" max="110" width="21" bestFit="1" customWidth="1"/>
    <col min="111" max="112" width="21.140625" bestFit="1" customWidth="1"/>
    <col min="113" max="113" width="19" bestFit="1" customWidth="1"/>
    <col min="114" max="114" width="19.42578125" bestFit="1" customWidth="1"/>
    <col min="115" max="115" width="20.140625" bestFit="1" customWidth="1"/>
    <col min="116" max="116" width="20" bestFit="1" customWidth="1"/>
    <col min="117" max="117" width="19.140625" bestFit="1" customWidth="1"/>
    <col min="118" max="119" width="20.140625" bestFit="1" customWidth="1"/>
    <col min="120" max="120" width="20" bestFit="1" customWidth="1"/>
    <col min="121" max="121" width="21.140625" bestFit="1" customWidth="1"/>
    <col min="122" max="122" width="21" bestFit="1" customWidth="1"/>
    <col min="123" max="124" width="20.42578125" bestFit="1" customWidth="1"/>
    <col min="125" max="126" width="19.140625" bestFit="1" customWidth="1"/>
    <col min="127" max="127" width="15.42578125" bestFit="1" customWidth="1"/>
    <col min="128" max="128" width="19.140625" bestFit="1" customWidth="1"/>
    <col min="129" max="129" width="15.5703125" bestFit="1" customWidth="1"/>
    <col min="130" max="130" width="17.85546875" bestFit="1" customWidth="1"/>
    <col min="131" max="131" width="19.42578125" bestFit="1" customWidth="1"/>
    <col min="132" max="132" width="17.85546875" bestFit="1" customWidth="1"/>
    <col min="133" max="133" width="13.85546875" bestFit="1" customWidth="1"/>
    <col min="134" max="134" width="15.7109375" bestFit="1" customWidth="1"/>
    <col min="135" max="135" width="17.85546875" bestFit="1" customWidth="1"/>
    <col min="136" max="136" width="17.5703125" bestFit="1" customWidth="1"/>
    <col min="137" max="137" width="15.42578125" bestFit="1" customWidth="1"/>
    <col min="138" max="140" width="16.7109375" bestFit="1" customWidth="1"/>
    <col min="141" max="141" width="15.5703125" bestFit="1" customWidth="1"/>
    <col min="142" max="143" width="19.42578125" bestFit="1" customWidth="1"/>
    <col min="144" max="144" width="19.140625" bestFit="1" customWidth="1"/>
    <col min="145" max="145" width="16.42578125" bestFit="1" customWidth="1"/>
    <col min="146" max="147" width="20.140625" bestFit="1" customWidth="1"/>
    <col min="148" max="148" width="19.140625" bestFit="1" customWidth="1"/>
    <col min="149" max="149" width="18.5703125" bestFit="1" customWidth="1"/>
    <col min="150" max="150" width="15.7109375" bestFit="1" customWidth="1"/>
    <col min="151" max="151" width="19.42578125" bestFit="1" customWidth="1"/>
    <col min="152" max="152" width="17.85546875" bestFit="1" customWidth="1"/>
    <col min="153" max="153" width="19.42578125" bestFit="1" customWidth="1"/>
    <col min="154" max="154" width="13.85546875" bestFit="1" customWidth="1"/>
    <col min="155" max="155" width="16.7109375" bestFit="1" customWidth="1"/>
    <col min="156" max="156" width="19.140625" bestFit="1" customWidth="1"/>
    <col min="157" max="157" width="21.28515625" bestFit="1" customWidth="1"/>
    <col min="158" max="158" width="20" bestFit="1" customWidth="1"/>
    <col min="159" max="159" width="21.28515625" bestFit="1" customWidth="1"/>
    <col min="160" max="161" width="21" bestFit="1" customWidth="1"/>
    <col min="162" max="162" width="21.42578125" bestFit="1" customWidth="1"/>
    <col min="163" max="163" width="20.28515625" bestFit="1" customWidth="1"/>
    <col min="164" max="166" width="21.42578125" bestFit="1" customWidth="1"/>
    <col min="167" max="167" width="20.42578125" bestFit="1" customWidth="1"/>
    <col min="168" max="168" width="21.42578125" bestFit="1" customWidth="1"/>
    <col min="169" max="169" width="21.28515625" bestFit="1" customWidth="1"/>
    <col min="170" max="170" width="20.28515625" bestFit="1" customWidth="1"/>
    <col min="171" max="171" width="21.42578125" bestFit="1" customWidth="1"/>
    <col min="172" max="172" width="21.28515625" bestFit="1" customWidth="1"/>
    <col min="173" max="173" width="20" bestFit="1" customWidth="1"/>
    <col min="174" max="174" width="21.28515625" bestFit="1" customWidth="1"/>
    <col min="175" max="175" width="19" bestFit="1" customWidth="1"/>
    <col min="176" max="176" width="20" bestFit="1" customWidth="1"/>
    <col min="177" max="180" width="17.42578125" bestFit="1" customWidth="1"/>
    <col min="181" max="182" width="20" bestFit="1" customWidth="1"/>
    <col min="183" max="183" width="19" bestFit="1" customWidth="1"/>
    <col min="184" max="185" width="20" bestFit="1" customWidth="1"/>
    <col min="186" max="186" width="19" bestFit="1" customWidth="1"/>
    <col min="187" max="188" width="20" bestFit="1" customWidth="1"/>
    <col min="189" max="189" width="19" bestFit="1" customWidth="1"/>
    <col min="190" max="190" width="17.42578125" bestFit="1" customWidth="1"/>
    <col min="191" max="191" width="20" bestFit="1" customWidth="1"/>
    <col min="192" max="193" width="19" bestFit="1" customWidth="1"/>
    <col min="194" max="194" width="17.42578125" bestFit="1" customWidth="1"/>
    <col min="195" max="196" width="19" bestFit="1" customWidth="1"/>
    <col min="197" max="197" width="16.28515625" bestFit="1" customWidth="1"/>
    <col min="198" max="199" width="19" bestFit="1" customWidth="1"/>
    <col min="200" max="200" width="16.28515625" bestFit="1" customWidth="1"/>
    <col min="201" max="202" width="20" bestFit="1" customWidth="1"/>
    <col min="203" max="205" width="19" bestFit="1" customWidth="1"/>
    <col min="206" max="206" width="17.42578125" bestFit="1" customWidth="1"/>
    <col min="207" max="209" width="18.140625" bestFit="1" customWidth="1"/>
    <col min="210" max="211" width="17" bestFit="1" customWidth="1"/>
    <col min="212" max="213" width="18.140625" bestFit="1" customWidth="1"/>
    <col min="214" max="214" width="19.7109375" bestFit="1" customWidth="1"/>
    <col min="215" max="215" width="17" bestFit="1" customWidth="1"/>
    <col min="216" max="217" width="19.7109375" bestFit="1" customWidth="1"/>
    <col min="218" max="218" width="17" bestFit="1" customWidth="1"/>
    <col min="219" max="219" width="19.7109375" bestFit="1" customWidth="1"/>
    <col min="220" max="220" width="20.7109375" bestFit="1" customWidth="1"/>
    <col min="221" max="221" width="16" bestFit="1" customWidth="1"/>
    <col min="222" max="223" width="18.140625" bestFit="1" customWidth="1"/>
    <col min="224" max="224" width="19.7109375" bestFit="1" customWidth="1"/>
    <col min="225" max="225" width="16" bestFit="1" customWidth="1"/>
    <col min="226" max="226" width="17" bestFit="1" customWidth="1"/>
    <col min="227" max="227" width="11.5703125" bestFit="1" customWidth="1"/>
    <col min="228" max="229" width="17" bestFit="1" customWidth="1"/>
    <col min="230" max="230" width="18.140625" bestFit="1" customWidth="1"/>
    <col min="231" max="232" width="17" bestFit="1" customWidth="1"/>
    <col min="233" max="233" width="18.140625" bestFit="1" customWidth="1"/>
    <col min="234" max="235" width="20.7109375" bestFit="1" customWidth="1"/>
    <col min="236" max="236" width="19.7109375" bestFit="1" customWidth="1"/>
    <col min="237" max="237" width="20.7109375" bestFit="1" customWidth="1"/>
    <col min="238" max="238" width="19.7109375" bestFit="1" customWidth="1"/>
    <col min="239" max="239" width="20.7109375" bestFit="1" customWidth="1"/>
    <col min="240" max="240" width="11.5703125" bestFit="1" customWidth="1"/>
    <col min="241" max="242" width="19.7109375" bestFit="1" customWidth="1"/>
    <col min="243" max="243" width="20.7109375" bestFit="1" customWidth="1"/>
    <col min="244" max="244" width="17.42578125" bestFit="1" customWidth="1"/>
    <col min="245" max="245" width="19" bestFit="1" customWidth="1"/>
    <col min="246" max="246" width="17.42578125" bestFit="1" customWidth="1"/>
    <col min="247" max="247" width="19" bestFit="1" customWidth="1"/>
    <col min="248" max="250" width="17.42578125" bestFit="1" customWidth="1"/>
    <col min="251" max="252" width="19" bestFit="1" customWidth="1"/>
    <col min="253" max="253" width="17" bestFit="1" customWidth="1"/>
    <col min="254" max="256" width="19.7109375" bestFit="1" customWidth="1"/>
    <col min="257" max="257" width="18.140625" bestFit="1" customWidth="1"/>
    <col min="258" max="258" width="17" bestFit="1" customWidth="1"/>
    <col min="259" max="260" width="20.7109375" bestFit="1" customWidth="1"/>
    <col min="261" max="261" width="18.140625" bestFit="1" customWidth="1"/>
    <col min="262" max="262" width="19.7109375" bestFit="1" customWidth="1"/>
    <col min="263" max="264" width="17" bestFit="1" customWidth="1"/>
    <col min="265" max="265" width="18.140625" bestFit="1" customWidth="1"/>
    <col min="266" max="266" width="17.42578125" bestFit="1" customWidth="1"/>
    <col min="267" max="267" width="18.140625" bestFit="1" customWidth="1"/>
    <col min="268" max="268" width="15.28515625" bestFit="1" customWidth="1"/>
    <col min="269" max="271" width="17.42578125" bestFit="1" customWidth="1"/>
    <col min="272" max="272" width="19" bestFit="1" customWidth="1"/>
    <col min="273" max="273" width="16" bestFit="1" customWidth="1"/>
    <col min="274" max="276" width="16.28515625" bestFit="1" customWidth="1"/>
    <col min="277" max="281" width="20" bestFit="1" customWidth="1"/>
    <col min="282" max="282" width="19" bestFit="1" customWidth="1"/>
    <col min="283" max="283" width="20" bestFit="1" customWidth="1"/>
    <col min="284" max="284" width="19" bestFit="1" customWidth="1"/>
    <col min="285" max="285" width="21" bestFit="1" customWidth="1"/>
    <col min="286" max="286" width="19" bestFit="1" customWidth="1"/>
    <col min="287" max="287" width="19.7109375" bestFit="1" customWidth="1"/>
    <col min="288" max="291" width="20" bestFit="1" customWidth="1"/>
    <col min="292" max="292" width="21" bestFit="1" customWidth="1"/>
    <col min="293" max="295" width="20" bestFit="1" customWidth="1"/>
    <col min="296" max="296" width="19" bestFit="1" customWidth="1"/>
    <col min="297" max="297" width="21" bestFit="1" customWidth="1"/>
    <col min="298" max="298" width="19" bestFit="1" customWidth="1"/>
    <col min="299" max="299" width="20" bestFit="1" customWidth="1"/>
    <col min="300" max="300" width="19.7109375" bestFit="1" customWidth="1"/>
    <col min="301" max="301" width="19" bestFit="1" customWidth="1"/>
    <col min="302" max="302" width="18.140625" bestFit="1" customWidth="1"/>
    <col min="303" max="303" width="19" bestFit="1" customWidth="1"/>
    <col min="304" max="304" width="18.140625" bestFit="1" customWidth="1"/>
    <col min="305" max="305" width="19.7109375" bestFit="1" customWidth="1"/>
    <col min="306" max="306" width="16.28515625" bestFit="1" customWidth="1"/>
    <col min="307" max="307" width="17.42578125" bestFit="1" customWidth="1"/>
    <col min="308" max="308" width="15.28515625" bestFit="1" customWidth="1"/>
    <col min="309" max="309" width="11.5703125" bestFit="1" customWidth="1"/>
    <col min="310" max="310" width="14.42578125" bestFit="1" customWidth="1"/>
    <col min="311" max="311" width="15.28515625" bestFit="1" customWidth="1"/>
    <col min="312" max="312" width="17" bestFit="1" customWidth="1"/>
    <col min="313" max="313" width="16.28515625" bestFit="1" customWidth="1"/>
    <col min="314" max="315" width="11.5703125" bestFit="1" customWidth="1"/>
    <col min="316" max="316" width="17" bestFit="1" customWidth="1"/>
    <col min="317" max="317" width="11.5703125" bestFit="1" customWidth="1"/>
  </cols>
  <sheetData>
    <row r="1" spans="1:337" x14ac:dyDescent="0.25">
      <c r="A1" s="69" t="s">
        <v>557</v>
      </c>
      <c r="B1" s="74" t="s">
        <v>1147</v>
      </c>
      <c r="C1" s="74" t="s">
        <v>1148</v>
      </c>
      <c r="D1" s="74" t="s">
        <v>462</v>
      </c>
      <c r="E1" s="74" t="s">
        <v>527</v>
      </c>
      <c r="F1" s="74" t="s">
        <v>461</v>
      </c>
      <c r="G1" s="74" t="s">
        <v>465</v>
      </c>
      <c r="H1" s="74" t="s">
        <v>460</v>
      </c>
      <c r="I1" s="74" t="s">
        <v>466</v>
      </c>
      <c r="J1" s="74" t="s">
        <v>459</v>
      </c>
      <c r="K1" s="74" t="s">
        <v>526</v>
      </c>
      <c r="L1" s="74" t="s">
        <v>500</v>
      </c>
      <c r="M1" s="74" t="s">
        <v>498</v>
      </c>
      <c r="N1" s="74" t="s">
        <v>542</v>
      </c>
      <c r="O1" s="74" t="s">
        <v>495</v>
      </c>
      <c r="P1" s="74" t="s">
        <v>541</v>
      </c>
      <c r="Q1" s="74" t="s">
        <v>540</v>
      </c>
      <c r="R1" s="74" t="s">
        <v>492</v>
      </c>
      <c r="S1" s="74" t="s">
        <v>489</v>
      </c>
      <c r="T1" s="74" t="s">
        <v>488</v>
      </c>
      <c r="U1" s="74" t="s">
        <v>487</v>
      </c>
      <c r="V1" s="74" t="s">
        <v>486</v>
      </c>
      <c r="W1" s="74" t="s">
        <v>555</v>
      </c>
      <c r="X1" s="74" t="s">
        <v>485</v>
      </c>
      <c r="Y1" s="74" t="s">
        <v>539</v>
      </c>
      <c r="Z1" s="74" t="s">
        <v>484</v>
      </c>
      <c r="AA1" s="74" t="s">
        <v>538</v>
      </c>
      <c r="AB1" s="74" t="s">
        <v>537</v>
      </c>
      <c r="AC1" s="74" t="s">
        <v>483</v>
      </c>
      <c r="AD1" s="74" t="s">
        <v>536</v>
      </c>
      <c r="AE1" s="74" t="s">
        <v>535</v>
      </c>
      <c r="AF1" s="74" t="s">
        <v>482</v>
      </c>
      <c r="AG1" s="74" t="s">
        <v>534</v>
      </c>
      <c r="AH1" s="74" t="s">
        <v>481</v>
      </c>
      <c r="AI1" s="74" t="s">
        <v>480</v>
      </c>
      <c r="AJ1" s="74" t="s">
        <v>479</v>
      </c>
      <c r="AK1" s="74" t="s">
        <v>478</v>
      </c>
      <c r="AL1" s="74" t="s">
        <v>477</v>
      </c>
      <c r="AM1" s="74" t="s">
        <v>476</v>
      </c>
      <c r="AN1" s="74" t="s">
        <v>475</v>
      </c>
      <c r="AO1" s="74" t="s">
        <v>474</v>
      </c>
      <c r="AP1" s="74" t="s">
        <v>473</v>
      </c>
      <c r="AQ1" s="74" t="s">
        <v>472</v>
      </c>
      <c r="AR1" s="74" t="s">
        <v>533</v>
      </c>
      <c r="AS1" s="74" t="s">
        <v>471</v>
      </c>
      <c r="AT1" s="74" t="s">
        <v>470</v>
      </c>
      <c r="AU1" s="74" t="s">
        <v>469</v>
      </c>
      <c r="AV1" s="74" t="s">
        <v>532</v>
      </c>
      <c r="AW1" s="74" t="s">
        <v>525</v>
      </c>
      <c r="AX1" s="74" t="s">
        <v>468</v>
      </c>
      <c r="AY1" s="74" t="s">
        <v>490</v>
      </c>
      <c r="AZ1" s="74" t="s">
        <v>491</v>
      </c>
      <c r="BA1" s="74" t="s">
        <v>493</v>
      </c>
      <c r="BB1" s="74" t="s">
        <v>494</v>
      </c>
      <c r="BC1" s="74" t="s">
        <v>524</v>
      </c>
      <c r="BD1" s="74" t="s">
        <v>530</v>
      </c>
      <c r="BE1" s="74" t="s">
        <v>467</v>
      </c>
      <c r="BF1" s="74" t="s">
        <v>496</v>
      </c>
      <c r="BG1" s="74" t="s">
        <v>497</v>
      </c>
      <c r="BH1" s="74" t="s">
        <v>556</v>
      </c>
      <c r="BI1" s="74" t="s">
        <v>543</v>
      </c>
      <c r="BJ1" s="74" t="s">
        <v>499</v>
      </c>
      <c r="BK1" s="74" t="s">
        <v>464</v>
      </c>
      <c r="BL1" s="74" t="s">
        <v>531</v>
      </c>
      <c r="BM1" s="74" t="s">
        <v>529</v>
      </c>
      <c r="BN1" s="74" t="s">
        <v>528</v>
      </c>
      <c r="BO1" s="74" t="s">
        <v>463</v>
      </c>
      <c r="BP1" s="74" t="s">
        <v>523</v>
      </c>
      <c r="BQ1" s="74" t="s">
        <v>520</v>
      </c>
      <c r="BR1" s="74" t="s">
        <v>503</v>
      </c>
      <c r="BS1" s="74" t="s">
        <v>510</v>
      </c>
      <c r="BT1" s="74" t="s">
        <v>522</v>
      </c>
      <c r="BU1" s="74" t="s">
        <v>550</v>
      </c>
      <c r="BV1" s="74" t="s">
        <v>515</v>
      </c>
      <c r="BW1" s="74" t="s">
        <v>519</v>
      </c>
      <c r="BX1" s="74" t="s">
        <v>551</v>
      </c>
      <c r="BY1" s="74" t="s">
        <v>552</v>
      </c>
      <c r="BZ1" s="74" t="s">
        <v>511</v>
      </c>
      <c r="CA1" s="74" t="s">
        <v>504</v>
      </c>
      <c r="CB1" s="74" t="s">
        <v>545</v>
      </c>
      <c r="CC1" s="74" t="s">
        <v>514</v>
      </c>
      <c r="CD1" s="74" t="s">
        <v>548</v>
      </c>
      <c r="CE1" s="74" t="s">
        <v>516</v>
      </c>
      <c r="CF1" s="74" t="s">
        <v>505</v>
      </c>
      <c r="CG1" s="74" t="s">
        <v>506</v>
      </c>
      <c r="CH1" s="74" t="s">
        <v>509</v>
      </c>
      <c r="CI1" s="74" t="s">
        <v>502</v>
      </c>
      <c r="CJ1" s="74" t="s">
        <v>544</v>
      </c>
      <c r="CK1" s="74" t="s">
        <v>547</v>
      </c>
      <c r="CL1" s="74" t="s">
        <v>521</v>
      </c>
      <c r="CM1" s="74" t="s">
        <v>513</v>
      </c>
      <c r="CN1" s="74" t="s">
        <v>553</v>
      </c>
      <c r="CO1" s="74" t="s">
        <v>549</v>
      </c>
      <c r="CP1" s="74" t="s">
        <v>501</v>
      </c>
      <c r="CQ1" s="74" t="s">
        <v>554</v>
      </c>
      <c r="CR1" s="74" t="s">
        <v>507</v>
      </c>
      <c r="CS1" s="74" t="s">
        <v>508</v>
      </c>
      <c r="CT1" s="74" t="s">
        <v>512</v>
      </c>
      <c r="CU1" s="74" t="s">
        <v>517</v>
      </c>
      <c r="CV1" s="74" t="s">
        <v>518</v>
      </c>
      <c r="CW1" s="74" t="s">
        <v>546</v>
      </c>
      <c r="CX1" s="74" t="s">
        <v>412</v>
      </c>
      <c r="CY1" s="74" t="s">
        <v>452</v>
      </c>
      <c r="CZ1" s="74" t="s">
        <v>439</v>
      </c>
      <c r="DA1" s="74" t="s">
        <v>449</v>
      </c>
      <c r="DB1" s="74" t="s">
        <v>457</v>
      </c>
      <c r="DC1" s="74" t="s">
        <v>438</v>
      </c>
      <c r="DD1" s="74" t="s">
        <v>410</v>
      </c>
      <c r="DE1" s="74" t="s">
        <v>441</v>
      </c>
      <c r="DF1" s="74" t="s">
        <v>443</v>
      </c>
      <c r="DG1" s="74" t="s">
        <v>408</v>
      </c>
      <c r="DH1" s="74" t="s">
        <v>455</v>
      </c>
      <c r="DI1" s="74" t="s">
        <v>423</v>
      </c>
      <c r="DJ1" s="74" t="s">
        <v>450</v>
      </c>
      <c r="DK1" s="74" t="s">
        <v>437</v>
      </c>
      <c r="DL1" s="74" t="s">
        <v>431</v>
      </c>
      <c r="DM1" s="74" t="s">
        <v>429</v>
      </c>
      <c r="DN1" s="74" t="s">
        <v>448</v>
      </c>
      <c r="DO1" s="74" t="s">
        <v>413</v>
      </c>
      <c r="DP1" s="74" t="s">
        <v>409</v>
      </c>
      <c r="DQ1" s="74" t="s">
        <v>434</v>
      </c>
      <c r="DR1" s="74" t="s">
        <v>407</v>
      </c>
      <c r="DS1" s="74" t="s">
        <v>433</v>
      </c>
      <c r="DT1" s="74" t="s">
        <v>451</v>
      </c>
      <c r="DU1" s="74" t="s">
        <v>447</v>
      </c>
      <c r="DV1" s="74" t="s">
        <v>419</v>
      </c>
      <c r="DW1" s="74" t="s">
        <v>421</v>
      </c>
      <c r="DX1" s="74" t="s">
        <v>416</v>
      </c>
      <c r="DY1" s="74" t="s">
        <v>424</v>
      </c>
      <c r="DZ1" s="74" t="s">
        <v>456</v>
      </c>
      <c r="EA1" s="74" t="s">
        <v>428</v>
      </c>
      <c r="EB1" s="74" t="s">
        <v>404</v>
      </c>
      <c r="EC1" s="74" t="s">
        <v>422</v>
      </c>
      <c r="ED1" s="74" t="s">
        <v>411</v>
      </c>
      <c r="EE1" s="74" t="s">
        <v>440</v>
      </c>
      <c r="EF1" s="74" t="s">
        <v>444</v>
      </c>
      <c r="EG1" s="74" t="s">
        <v>454</v>
      </c>
      <c r="EH1" s="74" t="s">
        <v>417</v>
      </c>
      <c r="EI1" s="74" t="s">
        <v>458</v>
      </c>
      <c r="EJ1" s="74" t="s">
        <v>425</v>
      </c>
      <c r="EK1" s="74" t="s">
        <v>430</v>
      </c>
      <c r="EL1" s="74" t="s">
        <v>445</v>
      </c>
      <c r="EM1" s="74" t="s">
        <v>427</v>
      </c>
      <c r="EN1" s="74" t="s">
        <v>406</v>
      </c>
      <c r="EO1" s="74" t="s">
        <v>405</v>
      </c>
      <c r="EP1" s="74" t="s">
        <v>418</v>
      </c>
      <c r="EQ1" s="74" t="s">
        <v>420</v>
      </c>
      <c r="ER1" s="74" t="s">
        <v>415</v>
      </c>
      <c r="ES1" s="74" t="s">
        <v>435</v>
      </c>
      <c r="ET1" s="74" t="s">
        <v>442</v>
      </c>
      <c r="EU1" s="74" t="s">
        <v>436</v>
      </c>
      <c r="EV1" s="74" t="s">
        <v>446</v>
      </c>
      <c r="EW1" s="74" t="s">
        <v>432</v>
      </c>
      <c r="EX1" s="74" t="s">
        <v>453</v>
      </c>
      <c r="EY1" s="74" t="s">
        <v>426</v>
      </c>
      <c r="EZ1" s="74" t="s">
        <v>414</v>
      </c>
      <c r="FA1" s="74" t="s">
        <v>1134</v>
      </c>
      <c r="FB1" s="74" t="s">
        <v>1142</v>
      </c>
      <c r="FC1" s="74" t="s">
        <v>1130</v>
      </c>
      <c r="FD1" s="74" t="s">
        <v>1129</v>
      </c>
      <c r="FE1" s="74" t="s">
        <v>1144</v>
      </c>
      <c r="FF1" s="74" t="s">
        <v>1143</v>
      </c>
      <c r="FG1" s="74" t="s">
        <v>1146</v>
      </c>
      <c r="FH1" s="74" t="s">
        <v>1136</v>
      </c>
      <c r="FI1" s="74" t="s">
        <v>1131</v>
      </c>
      <c r="FJ1" s="74" t="s">
        <v>1128</v>
      </c>
      <c r="FK1" s="74" t="s">
        <v>1145</v>
      </c>
      <c r="FL1" s="74" t="s">
        <v>1149</v>
      </c>
      <c r="FM1" s="74" t="s">
        <v>1133</v>
      </c>
      <c r="FN1" s="74" t="s">
        <v>1140</v>
      </c>
      <c r="FO1" s="74" t="s">
        <v>1139</v>
      </c>
      <c r="FP1" s="74" t="s">
        <v>1135</v>
      </c>
      <c r="FQ1" s="74" t="s">
        <v>1137</v>
      </c>
      <c r="FR1" s="74" t="s">
        <v>1138</v>
      </c>
      <c r="FS1" s="74" t="s">
        <v>1132</v>
      </c>
      <c r="FT1" s="74" t="s">
        <v>1141</v>
      </c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  <c r="IX1" s="68"/>
      <c r="IY1" s="68"/>
      <c r="IZ1" s="68"/>
      <c r="JA1" s="68"/>
      <c r="JB1" s="68"/>
      <c r="JC1" s="68"/>
      <c r="JD1" s="68"/>
      <c r="JE1" s="68"/>
      <c r="JF1" s="68"/>
      <c r="JG1" s="68"/>
      <c r="JH1" s="68"/>
      <c r="JI1" s="68"/>
      <c r="JJ1" s="68"/>
      <c r="JK1" s="68"/>
      <c r="JL1" s="68"/>
      <c r="JM1" s="68"/>
      <c r="JN1" s="68"/>
      <c r="JO1" s="68"/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8"/>
      <c r="KU1" s="68"/>
      <c r="KV1" s="68"/>
      <c r="KW1" s="68"/>
      <c r="KX1" s="68"/>
      <c r="KY1" s="68"/>
      <c r="KZ1" s="68"/>
      <c r="LA1" s="68"/>
      <c r="LB1" s="68"/>
      <c r="LC1" s="68"/>
      <c r="LD1" s="68"/>
      <c r="LE1" s="68"/>
      <c r="LF1" s="64"/>
      <c r="LG1" s="64"/>
      <c r="LH1" s="64"/>
      <c r="LI1" s="64"/>
      <c r="LJ1" s="64"/>
      <c r="LK1" s="64"/>
      <c r="LL1" s="64"/>
      <c r="LM1" s="64"/>
      <c r="LN1" s="64"/>
      <c r="LO1" s="64"/>
      <c r="LP1" s="64"/>
      <c r="LQ1" s="64"/>
      <c r="LR1" s="64"/>
      <c r="LS1" s="64"/>
      <c r="LT1" s="64"/>
      <c r="LU1" s="64"/>
      <c r="LV1" s="64"/>
      <c r="LW1" s="64"/>
      <c r="LX1" s="64"/>
      <c r="LY1" s="64"/>
    </row>
    <row r="2" spans="1:337" x14ac:dyDescent="0.25">
      <c r="A2" s="70">
        <v>201912</v>
      </c>
      <c r="B2" s="75">
        <v>63010</v>
      </c>
      <c r="C2" s="76" t="s">
        <v>558</v>
      </c>
      <c r="D2" s="75">
        <v>1000</v>
      </c>
      <c r="E2" s="75"/>
      <c r="F2" s="75">
        <v>0</v>
      </c>
      <c r="G2" s="75">
        <v>129628095</v>
      </c>
      <c r="H2" s="75">
        <v>97482</v>
      </c>
      <c r="I2" s="75">
        <v>788484</v>
      </c>
      <c r="J2" s="75">
        <v>798678</v>
      </c>
      <c r="K2" s="75"/>
      <c r="L2" s="75">
        <v>798678</v>
      </c>
      <c r="M2" s="75">
        <v>36297</v>
      </c>
      <c r="N2" s="75"/>
      <c r="O2" s="75">
        <v>0</v>
      </c>
      <c r="P2" s="75"/>
      <c r="Q2" s="75"/>
      <c r="R2" s="75">
        <v>907</v>
      </c>
      <c r="S2" s="75">
        <v>4180340</v>
      </c>
      <c r="T2" s="75">
        <v>3075580</v>
      </c>
      <c r="U2" s="75">
        <v>63549061</v>
      </c>
      <c r="V2" s="75">
        <v>1555063</v>
      </c>
      <c r="W2" s="75"/>
      <c r="X2" s="75">
        <v>3000</v>
      </c>
      <c r="Y2" s="75"/>
      <c r="Z2" s="75">
        <v>137180</v>
      </c>
      <c r="AA2" s="75"/>
      <c r="AB2" s="75"/>
      <c r="AC2" s="75">
        <v>203479</v>
      </c>
      <c r="AD2" s="75"/>
      <c r="AE2" s="75"/>
      <c r="AF2" s="75">
        <v>203479</v>
      </c>
      <c r="AG2" s="75"/>
      <c r="AH2" s="75">
        <v>169487</v>
      </c>
      <c r="AI2" s="75">
        <v>4358270</v>
      </c>
      <c r="AJ2" s="75">
        <v>8182728</v>
      </c>
      <c r="AK2" s="75">
        <v>757487</v>
      </c>
      <c r="AL2" s="75">
        <v>57201092</v>
      </c>
      <c r="AM2" s="75">
        <v>136064</v>
      </c>
      <c r="AN2" s="75">
        <v>117147097</v>
      </c>
      <c r="AO2" s="75">
        <v>0</v>
      </c>
      <c r="AP2" s="75">
        <v>57201092</v>
      </c>
      <c r="AQ2" s="75">
        <v>53356867</v>
      </c>
      <c r="AR2" s="75"/>
      <c r="AS2" s="75">
        <v>54763277</v>
      </c>
      <c r="AT2" s="75">
        <v>71912926</v>
      </c>
      <c r="AU2" s="75">
        <v>28244</v>
      </c>
      <c r="AV2" s="75"/>
      <c r="AW2" s="75"/>
      <c r="AX2" s="75">
        <v>5753098</v>
      </c>
      <c r="AY2" s="75">
        <v>8335621</v>
      </c>
      <c r="AZ2" s="75">
        <v>1400296</v>
      </c>
      <c r="BA2" s="75">
        <v>669181</v>
      </c>
      <c r="BB2" s="75">
        <v>7596440</v>
      </c>
      <c r="BC2" s="75"/>
      <c r="BD2" s="75"/>
      <c r="BE2" s="75">
        <v>634782</v>
      </c>
      <c r="BF2" s="75">
        <v>110557959</v>
      </c>
      <c r="BG2" s="75">
        <v>907</v>
      </c>
      <c r="BH2" s="75"/>
      <c r="BI2" s="75"/>
      <c r="BJ2" s="75">
        <v>53356867</v>
      </c>
      <c r="BK2" s="75">
        <v>49437253</v>
      </c>
      <c r="BL2" s="75"/>
      <c r="BM2" s="75"/>
      <c r="BN2" s="75"/>
      <c r="BO2" s="75"/>
      <c r="BP2" s="75">
        <v>2797731</v>
      </c>
      <c r="BQ2" s="75">
        <v>424012</v>
      </c>
      <c r="BR2" s="75">
        <v>528933</v>
      </c>
      <c r="BS2" s="75">
        <v>129628095</v>
      </c>
      <c r="BT2" s="75">
        <v>578844</v>
      </c>
      <c r="BU2" s="75"/>
      <c r="BV2" s="75">
        <v>2265473</v>
      </c>
      <c r="BW2" s="75">
        <v>273849</v>
      </c>
      <c r="BX2" s="75"/>
      <c r="BY2" s="75"/>
      <c r="BZ2" s="75">
        <v>138827</v>
      </c>
      <c r="CA2" s="75">
        <v>273849</v>
      </c>
      <c r="CB2" s="75"/>
      <c r="CC2" s="75">
        <v>428729</v>
      </c>
      <c r="CD2" s="75"/>
      <c r="CE2" s="75">
        <v>428729</v>
      </c>
      <c r="CF2" s="75">
        <v>135062</v>
      </c>
      <c r="CG2" s="75">
        <v>467639</v>
      </c>
      <c r="CH2" s="75">
        <v>1633568</v>
      </c>
      <c r="CI2" s="75">
        <v>853979</v>
      </c>
      <c r="CJ2" s="75"/>
      <c r="CK2" s="75"/>
      <c r="CL2" s="75">
        <v>19923</v>
      </c>
      <c r="CM2" s="75">
        <v>0</v>
      </c>
      <c r="CN2" s="75">
        <v>70000</v>
      </c>
      <c r="CO2" s="75"/>
      <c r="CP2" s="75">
        <v>2760304</v>
      </c>
      <c r="CQ2" s="75"/>
      <c r="CR2" s="75">
        <v>0</v>
      </c>
      <c r="CS2" s="75">
        <v>4692859</v>
      </c>
      <c r="CT2" s="75">
        <v>61294</v>
      </c>
      <c r="CU2" s="75">
        <v>12319</v>
      </c>
      <c r="CV2" s="75">
        <v>82</v>
      </c>
      <c r="CW2" s="75"/>
      <c r="CX2" s="75">
        <v>396194</v>
      </c>
      <c r="CY2" s="75">
        <v>79223</v>
      </c>
      <c r="CZ2" s="75">
        <v>11558946</v>
      </c>
      <c r="DA2" s="75">
        <v>0</v>
      </c>
      <c r="DB2" s="75">
        <v>0</v>
      </c>
      <c r="DC2" s="75">
        <v>11559027</v>
      </c>
      <c r="DD2" s="75">
        <v>211263</v>
      </c>
      <c r="DE2" s="75">
        <v>189495</v>
      </c>
      <c r="DF2" s="75">
        <v>-49635</v>
      </c>
      <c r="DG2" s="75">
        <v>1998</v>
      </c>
      <c r="DH2" s="75">
        <v>567</v>
      </c>
      <c r="DI2" s="75">
        <v>-1667658</v>
      </c>
      <c r="DJ2" s="75">
        <v>23298</v>
      </c>
      <c r="DK2" s="75">
        <v>-463841</v>
      </c>
      <c r="DL2" s="75">
        <v>5146176</v>
      </c>
      <c r="DM2" s="75">
        <v>10966733</v>
      </c>
      <c r="DN2" s="75">
        <v>4774</v>
      </c>
      <c r="DO2" s="75">
        <v>0</v>
      </c>
      <c r="DP2" s="75">
        <v>-139941</v>
      </c>
      <c r="DQ2" s="75">
        <v>-13454170</v>
      </c>
      <c r="DR2" s="75">
        <v>-69426</v>
      </c>
      <c r="DS2" s="75">
        <v>-13449262</v>
      </c>
      <c r="DT2" s="75">
        <v>692354</v>
      </c>
      <c r="DU2" s="75">
        <v>-7011200</v>
      </c>
      <c r="DV2" s="75">
        <v>-382594</v>
      </c>
      <c r="DW2" s="75">
        <v>17782</v>
      </c>
      <c r="DX2" s="75">
        <v>-39161</v>
      </c>
      <c r="DY2" s="75">
        <v>-146330</v>
      </c>
      <c r="DZ2" s="75">
        <v>-732019</v>
      </c>
      <c r="EA2" s="75">
        <v>-979606</v>
      </c>
      <c r="EB2" s="75">
        <v>-732019</v>
      </c>
      <c r="EC2" s="75">
        <v>-4546</v>
      </c>
      <c r="ED2" s="75">
        <v>-128964</v>
      </c>
      <c r="EE2" s="75">
        <v>-392519</v>
      </c>
      <c r="EF2" s="75">
        <v>-58995</v>
      </c>
      <c r="EG2" s="75">
        <v>-399926</v>
      </c>
      <c r="EH2" s="75">
        <v>0</v>
      </c>
      <c r="EI2" s="75">
        <v>0</v>
      </c>
      <c r="EJ2" s="75">
        <v>0</v>
      </c>
      <c r="EK2" s="75">
        <v>211786</v>
      </c>
      <c r="EL2" s="75">
        <v>-37235</v>
      </c>
      <c r="EM2" s="75">
        <v>662766</v>
      </c>
      <c r="EN2" s="75">
        <v>76904</v>
      </c>
      <c r="EO2" s="75">
        <v>-613054</v>
      </c>
      <c r="EP2" s="75">
        <v>-4908</v>
      </c>
      <c r="EQ2" s="75">
        <v>-81</v>
      </c>
      <c r="ER2" s="75">
        <v>-187392</v>
      </c>
      <c r="ES2" s="75">
        <v>5302</v>
      </c>
      <c r="ET2" s="75">
        <v>608882</v>
      </c>
      <c r="EU2" s="75">
        <v>-226056</v>
      </c>
      <c r="EV2" s="75">
        <v>-6993418</v>
      </c>
      <c r="EW2" s="75">
        <v>4815309</v>
      </c>
      <c r="EX2" s="75">
        <v>-180979</v>
      </c>
      <c r="EY2" s="75">
        <v>-2107</v>
      </c>
      <c r="EZ2" s="75">
        <v>1176165</v>
      </c>
      <c r="FA2" s="75">
        <v>11559027</v>
      </c>
      <c r="FB2" s="75">
        <v>4138195</v>
      </c>
      <c r="FC2" s="75">
        <v>99272645</v>
      </c>
      <c r="FD2" s="75">
        <v>2163947</v>
      </c>
      <c r="FE2" s="75">
        <v>-1555064</v>
      </c>
      <c r="FF2" s="75">
        <v>112113023</v>
      </c>
      <c r="FG2" s="75"/>
      <c r="FH2" s="75">
        <v>-6985316</v>
      </c>
      <c r="FI2" s="75">
        <v>-4471719</v>
      </c>
      <c r="FJ2" s="75">
        <v>97108698</v>
      </c>
      <c r="FK2" s="75">
        <v>110557959</v>
      </c>
      <c r="FL2" s="75"/>
      <c r="FM2" s="75">
        <v>86602198</v>
      </c>
      <c r="FN2" s="75">
        <v>98406827</v>
      </c>
      <c r="FO2" s="75">
        <v>-10783</v>
      </c>
      <c r="FP2" s="75">
        <v>7589134</v>
      </c>
      <c r="FQ2" s="75">
        <v>-229702</v>
      </c>
      <c r="FR2" s="75">
        <v>-117731</v>
      </c>
      <c r="FS2" s="75">
        <v>-8198728</v>
      </c>
      <c r="FT2" s="75">
        <v>9568001</v>
      </c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5"/>
      <c r="LG2" s="65"/>
      <c r="LH2" s="65"/>
      <c r="LI2" s="65"/>
      <c r="LJ2" s="65"/>
      <c r="LK2" s="65"/>
      <c r="LL2" s="65"/>
      <c r="LM2" s="65"/>
      <c r="LN2" s="65"/>
      <c r="LO2" s="65"/>
      <c r="LP2" s="65"/>
      <c r="LQ2" s="65"/>
      <c r="LR2" s="65"/>
      <c r="LS2" s="65"/>
      <c r="LT2" s="65"/>
      <c r="LU2" s="65"/>
      <c r="LV2" s="65"/>
      <c r="LW2" s="65"/>
      <c r="LX2" s="65"/>
      <c r="LY2" s="65"/>
    </row>
    <row r="3" spans="1:337" x14ac:dyDescent="0.25">
      <c r="A3" s="73">
        <v>201912</v>
      </c>
      <c r="B3" s="75">
        <v>62973</v>
      </c>
      <c r="C3" s="76" t="s">
        <v>559</v>
      </c>
      <c r="D3" s="75">
        <v>1101000</v>
      </c>
      <c r="E3" s="75">
        <v>0</v>
      </c>
      <c r="F3" s="75">
        <v>1583</v>
      </c>
      <c r="G3" s="75">
        <v>587999907</v>
      </c>
      <c r="H3" s="75">
        <v>0</v>
      </c>
      <c r="I3" s="75">
        <v>3122179</v>
      </c>
      <c r="J3" s="75">
        <v>3949503</v>
      </c>
      <c r="K3" s="75">
        <v>0</v>
      </c>
      <c r="L3" s="75">
        <v>3949503</v>
      </c>
      <c r="M3" s="75">
        <v>0</v>
      </c>
      <c r="N3" s="75">
        <v>0</v>
      </c>
      <c r="O3" s="75">
        <v>0</v>
      </c>
      <c r="P3" s="75">
        <v>0</v>
      </c>
      <c r="Q3" s="75">
        <v>0</v>
      </c>
      <c r="R3" s="75">
        <v>0</v>
      </c>
      <c r="S3" s="75">
        <v>14268837</v>
      </c>
      <c r="T3" s="75">
        <v>23033806</v>
      </c>
      <c r="U3" s="75">
        <v>287888779</v>
      </c>
      <c r="V3" s="75">
        <v>6471810</v>
      </c>
      <c r="W3" s="75"/>
      <c r="X3" s="75">
        <v>0</v>
      </c>
      <c r="Y3" s="75">
        <v>0</v>
      </c>
      <c r="Z3" s="75">
        <v>14374</v>
      </c>
      <c r="AA3" s="75">
        <v>0</v>
      </c>
      <c r="AB3" s="75">
        <v>0</v>
      </c>
      <c r="AC3" s="75">
        <v>184695</v>
      </c>
      <c r="AD3" s="75">
        <v>44474</v>
      </c>
      <c r="AE3" s="75">
        <v>0</v>
      </c>
      <c r="AF3" s="75">
        <v>229169</v>
      </c>
      <c r="AG3" s="75">
        <v>0</v>
      </c>
      <c r="AH3" s="75">
        <v>145094</v>
      </c>
      <c r="AI3" s="75">
        <v>19235136</v>
      </c>
      <c r="AJ3" s="75">
        <v>132165085</v>
      </c>
      <c r="AK3" s="75">
        <v>434980</v>
      </c>
      <c r="AL3" s="75">
        <v>170164855</v>
      </c>
      <c r="AM3" s="75">
        <v>76531</v>
      </c>
      <c r="AN3" s="75">
        <v>420794545</v>
      </c>
      <c r="AO3" s="75">
        <v>1294384</v>
      </c>
      <c r="AP3" s="75">
        <v>185689018</v>
      </c>
      <c r="AQ3" s="75">
        <v>211694851</v>
      </c>
      <c r="AR3" s="75">
        <v>2832078</v>
      </c>
      <c r="AS3" s="75">
        <v>253847338</v>
      </c>
      <c r="AT3" s="75">
        <v>313349962</v>
      </c>
      <c r="AU3" s="75">
        <v>817547</v>
      </c>
      <c r="AV3" s="75">
        <v>525422</v>
      </c>
      <c r="AW3" s="75">
        <v>224762</v>
      </c>
      <c r="AX3" s="75">
        <v>32444573</v>
      </c>
      <c r="AY3" s="75">
        <v>24643636</v>
      </c>
      <c r="AZ3" s="75">
        <v>22921537</v>
      </c>
      <c r="BA3" s="75">
        <v>1595414</v>
      </c>
      <c r="BB3" s="75">
        <v>19530547</v>
      </c>
      <c r="BC3" s="75">
        <v>13935766</v>
      </c>
      <c r="BD3" s="75">
        <v>0</v>
      </c>
      <c r="BE3" s="75">
        <v>3122179</v>
      </c>
      <c r="BF3" s="75">
        <v>397650106</v>
      </c>
      <c r="BG3" s="75">
        <v>0</v>
      </c>
      <c r="BH3" s="75"/>
      <c r="BI3" s="75">
        <v>0</v>
      </c>
      <c r="BJ3" s="75">
        <v>211961088</v>
      </c>
      <c r="BK3" s="75">
        <v>158612355</v>
      </c>
      <c r="BL3" s="75">
        <v>0</v>
      </c>
      <c r="BM3" s="75">
        <v>0</v>
      </c>
      <c r="BN3" s="75">
        <v>0</v>
      </c>
      <c r="BO3" s="75">
        <v>0</v>
      </c>
      <c r="BP3" s="75">
        <v>20050717</v>
      </c>
      <c r="BQ3" s="75">
        <v>6762584</v>
      </c>
      <c r="BR3" s="75">
        <v>8019736</v>
      </c>
      <c r="BS3" s="75">
        <v>587999907</v>
      </c>
      <c r="BT3" s="75">
        <v>1377261</v>
      </c>
      <c r="BU3" s="75">
        <v>0</v>
      </c>
      <c r="BV3" s="75">
        <v>0</v>
      </c>
      <c r="BW3" s="75">
        <v>1882089</v>
      </c>
      <c r="BX3" s="75">
        <v>1363635</v>
      </c>
      <c r="BY3" s="75">
        <v>266237</v>
      </c>
      <c r="BZ3" s="75">
        <v>950000</v>
      </c>
      <c r="CA3" s="75">
        <v>1882089</v>
      </c>
      <c r="CB3" s="75">
        <v>0</v>
      </c>
      <c r="CC3" s="75">
        <v>594232</v>
      </c>
      <c r="CD3" s="75">
        <v>0</v>
      </c>
      <c r="CE3" s="75">
        <v>594232</v>
      </c>
      <c r="CF3" s="75">
        <v>422543</v>
      </c>
      <c r="CG3" s="75">
        <v>7516508</v>
      </c>
      <c r="CH3" s="75">
        <v>6828614</v>
      </c>
      <c r="CI3" s="75">
        <v>5382363</v>
      </c>
      <c r="CJ3" s="75">
        <v>0</v>
      </c>
      <c r="CK3" s="75">
        <v>0</v>
      </c>
      <c r="CL3" s="75">
        <v>0</v>
      </c>
      <c r="CM3" s="75">
        <v>1108479</v>
      </c>
      <c r="CN3" s="75">
        <v>3517675</v>
      </c>
      <c r="CO3" s="75">
        <v>0</v>
      </c>
      <c r="CP3" s="75">
        <v>112333918</v>
      </c>
      <c r="CQ3" s="75">
        <v>0</v>
      </c>
      <c r="CR3" s="75">
        <v>185905</v>
      </c>
      <c r="CS3" s="75">
        <v>72043072</v>
      </c>
      <c r="CT3" s="75">
        <v>503228</v>
      </c>
      <c r="CU3" s="75">
        <v>200307</v>
      </c>
      <c r="CV3" s="75">
        <v>1341820</v>
      </c>
      <c r="CW3" s="75">
        <v>0</v>
      </c>
      <c r="CX3" s="75">
        <v>3352683</v>
      </c>
      <c r="CY3" s="75">
        <v>-75083</v>
      </c>
      <c r="CZ3" s="75">
        <v>22423567</v>
      </c>
      <c r="DA3" s="75">
        <v>229703</v>
      </c>
      <c r="DB3" s="75">
        <v>-800000</v>
      </c>
      <c r="DC3" s="75">
        <v>22431573</v>
      </c>
      <c r="DD3" s="75">
        <v>26323</v>
      </c>
      <c r="DE3" s="75">
        <v>-24099</v>
      </c>
      <c r="DF3" s="75">
        <v>-14475</v>
      </c>
      <c r="DG3" s="75">
        <v>39243</v>
      </c>
      <c r="DH3" s="75">
        <v>-8</v>
      </c>
      <c r="DI3" s="75">
        <v>-6793269</v>
      </c>
      <c r="DJ3" s="75">
        <v>44476</v>
      </c>
      <c r="DK3" s="75">
        <v>-972327</v>
      </c>
      <c r="DL3" s="75">
        <v>2543625</v>
      </c>
      <c r="DM3" s="75">
        <v>52115263</v>
      </c>
      <c r="DN3" s="75">
        <v>50607</v>
      </c>
      <c r="DO3" s="75">
        <v>0</v>
      </c>
      <c r="DP3" s="75">
        <v>-238796</v>
      </c>
      <c r="DQ3" s="75">
        <v>-33559470</v>
      </c>
      <c r="DR3" s="75">
        <v>1918122</v>
      </c>
      <c r="DS3" s="75">
        <v>-33552996</v>
      </c>
      <c r="DT3" s="75">
        <v>1191125</v>
      </c>
      <c r="DU3" s="75">
        <v>-27345084</v>
      </c>
      <c r="DV3" s="75">
        <v>-1143798</v>
      </c>
      <c r="DW3" s="75">
        <v>7173</v>
      </c>
      <c r="DX3" s="75">
        <v>-294213</v>
      </c>
      <c r="DY3" s="75">
        <v>1918722</v>
      </c>
      <c r="DZ3" s="75">
        <v>-839565</v>
      </c>
      <c r="EA3" s="75">
        <v>-1764464</v>
      </c>
      <c r="EB3" s="75">
        <v>-839565</v>
      </c>
      <c r="EC3" s="75">
        <v>0</v>
      </c>
      <c r="ED3" s="75">
        <v>-50264</v>
      </c>
      <c r="EE3" s="75">
        <v>-1184800</v>
      </c>
      <c r="EF3" s="75">
        <v>-36104</v>
      </c>
      <c r="EG3" s="75">
        <v>-1584847</v>
      </c>
      <c r="EH3" s="75">
        <v>0</v>
      </c>
      <c r="EI3" s="75">
        <v>131520</v>
      </c>
      <c r="EJ3" s="75">
        <v>0</v>
      </c>
      <c r="EK3" s="75">
        <v>175733</v>
      </c>
      <c r="EL3" s="75">
        <v>20756</v>
      </c>
      <c r="EM3" s="75">
        <v>1149163</v>
      </c>
      <c r="EN3" s="75">
        <v>-600</v>
      </c>
      <c r="EO3" s="75">
        <v>-226156</v>
      </c>
      <c r="EP3" s="75">
        <v>-6474</v>
      </c>
      <c r="EQ3" s="75">
        <v>-8006</v>
      </c>
      <c r="ER3" s="75">
        <v>-86376</v>
      </c>
      <c r="ES3" s="75">
        <v>-48544</v>
      </c>
      <c r="ET3" s="75">
        <v>-1424096</v>
      </c>
      <c r="EU3" s="75">
        <v>-886601</v>
      </c>
      <c r="EV3" s="75">
        <v>-27337911</v>
      </c>
      <c r="EW3" s="75">
        <v>45660682</v>
      </c>
      <c r="EX3" s="75">
        <v>93607</v>
      </c>
      <c r="EY3" s="75">
        <v>-14933534</v>
      </c>
      <c r="EZ3" s="75">
        <v>19773312</v>
      </c>
      <c r="FA3" s="75">
        <v>22431573</v>
      </c>
      <c r="FB3" s="75">
        <v>13935766</v>
      </c>
      <c r="FC3" s="75">
        <v>371368178</v>
      </c>
      <c r="FD3" s="75">
        <v>5772602</v>
      </c>
      <c r="FE3" s="75">
        <v>-6471810</v>
      </c>
      <c r="FF3" s="75">
        <v>404121916</v>
      </c>
      <c r="FG3" s="75">
        <v>0</v>
      </c>
      <c r="FH3" s="75">
        <v>-27345084</v>
      </c>
      <c r="FI3" s="75">
        <v>-11687180</v>
      </c>
      <c r="FJ3" s="75">
        <v>365595576</v>
      </c>
      <c r="FK3" s="75">
        <v>397650106</v>
      </c>
      <c r="FL3" s="75"/>
      <c r="FM3" s="75">
        <v>314749660</v>
      </c>
      <c r="FN3" s="75">
        <v>336068363</v>
      </c>
      <c r="FO3" s="75">
        <v>-2330769</v>
      </c>
      <c r="FP3" s="75">
        <v>30071944</v>
      </c>
      <c r="FQ3" s="75">
        <v>-1598463</v>
      </c>
      <c r="FR3" s="75">
        <v>89504</v>
      </c>
      <c r="FS3" s="75">
        <v>-44931338</v>
      </c>
      <c r="FT3" s="75">
        <v>54117787</v>
      </c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5"/>
      <c r="LG3" s="65"/>
      <c r="LH3" s="65"/>
      <c r="LI3" s="65"/>
      <c r="LJ3" s="65"/>
      <c r="LK3" s="65"/>
      <c r="LL3" s="65"/>
      <c r="LM3" s="65"/>
      <c r="LN3" s="65"/>
      <c r="LO3" s="65"/>
      <c r="LP3" s="65"/>
      <c r="LQ3" s="65"/>
      <c r="LR3" s="65"/>
      <c r="LS3" s="65"/>
      <c r="LT3" s="65"/>
      <c r="LU3" s="65"/>
      <c r="LV3" s="65"/>
      <c r="LW3" s="65"/>
      <c r="LX3" s="65"/>
      <c r="LY3" s="65"/>
    </row>
    <row r="4" spans="1:337" x14ac:dyDescent="0.25">
      <c r="A4" s="73">
        <v>201912</v>
      </c>
      <c r="B4" s="75">
        <v>63017</v>
      </c>
      <c r="C4" s="76" t="s">
        <v>560</v>
      </c>
      <c r="D4" s="75">
        <v>15000</v>
      </c>
      <c r="E4" s="75"/>
      <c r="F4" s="75"/>
      <c r="G4" s="75">
        <v>532591</v>
      </c>
      <c r="H4" s="75"/>
      <c r="I4" s="75">
        <v>900</v>
      </c>
      <c r="J4" s="75"/>
      <c r="K4" s="75"/>
      <c r="L4" s="75"/>
      <c r="M4" s="75">
        <v>100</v>
      </c>
      <c r="N4" s="75"/>
      <c r="O4" s="75"/>
      <c r="P4" s="75"/>
      <c r="Q4" s="75"/>
      <c r="R4" s="75"/>
      <c r="S4" s="75"/>
      <c r="T4" s="75">
        <v>125849</v>
      </c>
      <c r="U4" s="75">
        <v>525246</v>
      </c>
      <c r="V4" s="75"/>
      <c r="W4" s="75"/>
      <c r="X4" s="75"/>
      <c r="Y4" s="75"/>
      <c r="Z4" s="75">
        <v>1360</v>
      </c>
      <c r="AA4" s="75"/>
      <c r="AB4" s="75"/>
      <c r="AC4" s="75"/>
      <c r="AD4" s="75"/>
      <c r="AE4" s="75"/>
      <c r="AF4" s="75"/>
      <c r="AG4" s="75"/>
      <c r="AH4" s="75">
        <v>466</v>
      </c>
      <c r="AI4" s="75"/>
      <c r="AJ4" s="75">
        <v>68450</v>
      </c>
      <c r="AK4" s="75">
        <v>66624</v>
      </c>
      <c r="AL4" s="75"/>
      <c r="AM4" s="75"/>
      <c r="AN4" s="75">
        <v>336796</v>
      </c>
      <c r="AO4" s="75"/>
      <c r="AP4" s="75">
        <v>331030</v>
      </c>
      <c r="AQ4" s="75"/>
      <c r="AR4" s="75"/>
      <c r="AS4" s="75"/>
      <c r="AT4" s="75">
        <v>525246</v>
      </c>
      <c r="AU4" s="75"/>
      <c r="AV4" s="75"/>
      <c r="AW4" s="75"/>
      <c r="AX4" s="75"/>
      <c r="AY4" s="75"/>
      <c r="AZ4" s="75"/>
      <c r="BA4" s="75"/>
      <c r="BB4" s="75"/>
      <c r="BC4" s="75">
        <v>330892</v>
      </c>
      <c r="BD4" s="75"/>
      <c r="BE4" s="75">
        <v>800</v>
      </c>
      <c r="BF4" s="75">
        <v>331030</v>
      </c>
      <c r="BG4" s="75"/>
      <c r="BH4" s="75"/>
      <c r="BI4" s="75"/>
      <c r="BJ4" s="75"/>
      <c r="BK4" s="75">
        <v>525246</v>
      </c>
      <c r="BL4" s="75"/>
      <c r="BM4" s="75"/>
      <c r="BN4" s="75"/>
      <c r="BO4" s="75"/>
      <c r="BP4" s="75">
        <v>110849</v>
      </c>
      <c r="BQ4" s="75">
        <v>1496</v>
      </c>
      <c r="BR4" s="75">
        <v>4425</v>
      </c>
      <c r="BS4" s="75">
        <v>532591</v>
      </c>
      <c r="BT4" s="75">
        <v>5766</v>
      </c>
      <c r="BU4" s="75"/>
      <c r="BV4" s="75"/>
      <c r="BW4" s="75"/>
      <c r="BX4" s="75">
        <v>138</v>
      </c>
      <c r="BY4" s="75"/>
      <c r="BZ4" s="75"/>
      <c r="CA4" s="75"/>
      <c r="CB4" s="75"/>
      <c r="CC4" s="75">
        <v>2020</v>
      </c>
      <c r="CD4" s="75"/>
      <c r="CE4" s="75">
        <v>2020</v>
      </c>
      <c r="CF4" s="75"/>
      <c r="CG4" s="75">
        <v>4425</v>
      </c>
      <c r="CH4" s="75">
        <v>2020</v>
      </c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>
        <v>4311</v>
      </c>
      <c r="CY4" s="75"/>
      <c r="CZ4" s="75">
        <v>354209</v>
      </c>
      <c r="DA4" s="75"/>
      <c r="DB4" s="75"/>
      <c r="DC4" s="75">
        <v>354719</v>
      </c>
      <c r="DD4" s="75"/>
      <c r="DE4" s="75">
        <v>941</v>
      </c>
      <c r="DF4" s="75"/>
      <c r="DG4" s="75"/>
      <c r="DH4" s="75"/>
      <c r="DI4" s="75"/>
      <c r="DJ4" s="75"/>
      <c r="DK4" s="75">
        <v>-5024</v>
      </c>
      <c r="DL4" s="75"/>
      <c r="DM4" s="75">
        <v>576</v>
      </c>
      <c r="DN4" s="75"/>
      <c r="DO4" s="75"/>
      <c r="DP4" s="75">
        <v>-7535</v>
      </c>
      <c r="DQ4" s="75">
        <v>61770</v>
      </c>
      <c r="DR4" s="75">
        <v>3848</v>
      </c>
      <c r="DS4" s="75">
        <v>61770</v>
      </c>
      <c r="DT4" s="75"/>
      <c r="DU4" s="75">
        <v>-398744</v>
      </c>
      <c r="DV4" s="75">
        <v>-541</v>
      </c>
      <c r="DW4" s="75"/>
      <c r="DX4" s="75"/>
      <c r="DY4" s="75">
        <v>5252</v>
      </c>
      <c r="DZ4" s="75"/>
      <c r="EA4" s="75"/>
      <c r="EB4" s="75"/>
      <c r="EC4" s="75"/>
      <c r="ED4" s="75"/>
      <c r="EE4" s="75">
        <v>-12559</v>
      </c>
      <c r="EF4" s="75"/>
      <c r="EG4" s="75"/>
      <c r="EH4" s="75"/>
      <c r="EI4" s="75"/>
      <c r="EJ4" s="75"/>
      <c r="EK4" s="75"/>
      <c r="EL4" s="75"/>
      <c r="EM4" s="75"/>
      <c r="EN4" s="75">
        <v>-1404</v>
      </c>
      <c r="EO4" s="75"/>
      <c r="EP4" s="75"/>
      <c r="EQ4" s="75">
        <v>-510</v>
      </c>
      <c r="ER4" s="75"/>
      <c r="ES4" s="75"/>
      <c r="ET4" s="75"/>
      <c r="EU4" s="75">
        <v>-941</v>
      </c>
      <c r="EV4" s="75">
        <v>-398744</v>
      </c>
      <c r="EW4" s="75">
        <v>-3319</v>
      </c>
      <c r="EX4" s="75"/>
      <c r="EY4" s="75">
        <v>-82</v>
      </c>
      <c r="EZ4" s="75">
        <v>4518</v>
      </c>
      <c r="FA4" s="75">
        <v>366917</v>
      </c>
      <c r="FB4" s="75"/>
      <c r="FC4" s="75"/>
      <c r="FD4" s="75"/>
      <c r="FE4" s="75"/>
      <c r="FF4" s="75">
        <v>341775</v>
      </c>
      <c r="FG4" s="75"/>
      <c r="FH4" s="75">
        <v>-410942</v>
      </c>
      <c r="FI4" s="75">
        <v>399462</v>
      </c>
      <c r="FJ4" s="75"/>
      <c r="FK4" s="75">
        <v>341775</v>
      </c>
      <c r="FL4" s="75"/>
      <c r="FM4" s="75">
        <v>399462</v>
      </c>
      <c r="FN4" s="75">
        <v>341775</v>
      </c>
      <c r="FO4" s="75">
        <v>-419</v>
      </c>
      <c r="FP4" s="75">
        <v>-1127</v>
      </c>
      <c r="FQ4" s="75">
        <v>-11606</v>
      </c>
      <c r="FR4" s="75">
        <v>-510</v>
      </c>
      <c r="FS4" s="75"/>
      <c r="FT4" s="75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5"/>
      <c r="LG4" s="65"/>
      <c r="LH4" s="65"/>
      <c r="LI4" s="65"/>
      <c r="LJ4" s="65"/>
      <c r="LK4" s="65"/>
      <c r="LL4" s="65"/>
      <c r="LM4" s="65"/>
      <c r="LN4" s="65"/>
      <c r="LO4" s="65"/>
      <c r="LP4" s="65"/>
      <c r="LQ4" s="65"/>
      <c r="LR4" s="65"/>
      <c r="LS4" s="65"/>
      <c r="LT4" s="65"/>
      <c r="LU4" s="65"/>
      <c r="LV4" s="65"/>
      <c r="LW4" s="65"/>
      <c r="LX4" s="65"/>
      <c r="LY4" s="65"/>
    </row>
    <row r="5" spans="1:337" x14ac:dyDescent="0.25">
      <c r="A5" s="73">
        <v>201912</v>
      </c>
      <c r="B5" s="75">
        <v>62706</v>
      </c>
      <c r="C5" s="76" t="s">
        <v>561</v>
      </c>
      <c r="D5" s="75">
        <v>391800</v>
      </c>
      <c r="E5" s="75">
        <v>0</v>
      </c>
      <c r="F5" s="75">
        <v>12241</v>
      </c>
      <c r="G5" s="75">
        <v>18791109</v>
      </c>
      <c r="H5" s="75">
        <v>0</v>
      </c>
      <c r="I5" s="75">
        <v>129109</v>
      </c>
      <c r="J5" s="75">
        <v>150000</v>
      </c>
      <c r="K5" s="75">
        <v>4336</v>
      </c>
      <c r="L5" s="75">
        <v>150000</v>
      </c>
      <c r="M5" s="75">
        <v>0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530828</v>
      </c>
      <c r="T5" s="75">
        <v>689912</v>
      </c>
      <c r="U5" s="75">
        <v>16809184</v>
      </c>
      <c r="V5" s="75">
        <v>356655</v>
      </c>
      <c r="W5" s="75">
        <v>8813</v>
      </c>
      <c r="X5" s="75">
        <v>0</v>
      </c>
      <c r="Y5" s="75">
        <v>0</v>
      </c>
      <c r="Z5" s="75">
        <v>19004</v>
      </c>
      <c r="AA5" s="75">
        <v>0</v>
      </c>
      <c r="AB5" s="75">
        <v>0</v>
      </c>
      <c r="AC5" s="75">
        <v>119069</v>
      </c>
      <c r="AD5" s="75">
        <v>22260</v>
      </c>
      <c r="AE5" s="75">
        <v>0</v>
      </c>
      <c r="AF5" s="75">
        <v>141329</v>
      </c>
      <c r="AG5" s="75">
        <v>0</v>
      </c>
      <c r="AH5" s="75">
        <v>30220</v>
      </c>
      <c r="AI5" s="75">
        <v>586355</v>
      </c>
      <c r="AJ5" s="75">
        <v>1109032</v>
      </c>
      <c r="AK5" s="75">
        <v>7372</v>
      </c>
      <c r="AL5" s="75">
        <v>13706257</v>
      </c>
      <c r="AM5" s="75">
        <v>0</v>
      </c>
      <c r="AN5" s="75">
        <v>16813064</v>
      </c>
      <c r="AO5" s="75">
        <v>3589</v>
      </c>
      <c r="AP5" s="75">
        <v>15861321</v>
      </c>
      <c r="AQ5" s="75"/>
      <c r="AR5" s="75">
        <v>0</v>
      </c>
      <c r="AS5" s="75">
        <v>0</v>
      </c>
      <c r="AT5" s="75">
        <v>18348938</v>
      </c>
      <c r="AU5" s="75">
        <v>176033</v>
      </c>
      <c r="AV5" s="75">
        <v>0</v>
      </c>
      <c r="AW5" s="75">
        <v>450657</v>
      </c>
      <c r="AX5" s="75">
        <v>963741</v>
      </c>
      <c r="AY5" s="75">
        <v>1363721</v>
      </c>
      <c r="AZ5" s="75">
        <v>906789</v>
      </c>
      <c r="BA5" s="75">
        <v>0</v>
      </c>
      <c r="BB5" s="75">
        <v>1363721</v>
      </c>
      <c r="BC5" s="75">
        <v>1704408</v>
      </c>
      <c r="BD5" s="75">
        <v>0</v>
      </c>
      <c r="BE5" s="75">
        <v>129109</v>
      </c>
      <c r="BF5" s="75">
        <v>15861321</v>
      </c>
      <c r="BG5" s="75">
        <v>0</v>
      </c>
      <c r="BH5" s="75">
        <v>0</v>
      </c>
      <c r="BI5" s="75">
        <v>0</v>
      </c>
      <c r="BJ5" s="75">
        <v>0</v>
      </c>
      <c r="BK5" s="75">
        <v>14050988</v>
      </c>
      <c r="BL5" s="75">
        <v>0</v>
      </c>
      <c r="BM5" s="75">
        <v>0</v>
      </c>
      <c r="BN5" s="75">
        <v>0</v>
      </c>
      <c r="BO5" s="75">
        <v>0</v>
      </c>
      <c r="BP5" s="75">
        <v>197229</v>
      </c>
      <c r="BQ5" s="75">
        <v>25512</v>
      </c>
      <c r="BR5" s="75">
        <v>108791</v>
      </c>
      <c r="BS5" s="75">
        <v>18791109</v>
      </c>
      <c r="BT5" s="75">
        <v>46466</v>
      </c>
      <c r="BU5" s="75"/>
      <c r="BV5" s="75">
        <v>0</v>
      </c>
      <c r="BW5" s="75">
        <v>100883</v>
      </c>
      <c r="BX5" s="75"/>
      <c r="BY5" s="75"/>
      <c r="BZ5" s="75">
        <v>8981</v>
      </c>
      <c r="CA5" s="75">
        <v>100883</v>
      </c>
      <c r="CB5" s="75">
        <v>0</v>
      </c>
      <c r="CC5" s="75">
        <v>44536</v>
      </c>
      <c r="CD5" s="75">
        <v>0</v>
      </c>
      <c r="CE5" s="75">
        <v>44536</v>
      </c>
      <c r="CF5" s="75">
        <v>0</v>
      </c>
      <c r="CG5" s="75">
        <v>92370</v>
      </c>
      <c r="CH5" s="75">
        <v>204270</v>
      </c>
      <c r="CI5" s="75">
        <v>0</v>
      </c>
      <c r="CJ5" s="75">
        <v>0</v>
      </c>
      <c r="CK5" s="75">
        <v>0</v>
      </c>
      <c r="CL5" s="75">
        <v>0</v>
      </c>
      <c r="CM5" s="75">
        <v>3589</v>
      </c>
      <c r="CN5" s="75">
        <v>0</v>
      </c>
      <c r="CO5" s="75">
        <v>0</v>
      </c>
      <c r="CP5" s="75">
        <v>453840</v>
      </c>
      <c r="CQ5" s="75">
        <v>0</v>
      </c>
      <c r="CR5" s="75">
        <v>0</v>
      </c>
      <c r="CS5" s="75">
        <v>877578</v>
      </c>
      <c r="CT5" s="75">
        <v>16421</v>
      </c>
      <c r="CU5" s="75">
        <v>18405</v>
      </c>
      <c r="CV5" s="75">
        <v>5753</v>
      </c>
      <c r="CW5" s="75">
        <v>0</v>
      </c>
      <c r="CX5" s="75">
        <v>94321</v>
      </c>
      <c r="CY5" s="75">
        <v>-1778</v>
      </c>
      <c r="CZ5" s="75">
        <v>1832571</v>
      </c>
      <c r="DA5" s="75">
        <v>0</v>
      </c>
      <c r="DB5" s="75">
        <v>0</v>
      </c>
      <c r="DC5" s="75">
        <v>1849767</v>
      </c>
      <c r="DD5" s="75">
        <v>2146</v>
      </c>
      <c r="DE5" s="75">
        <v>-3421</v>
      </c>
      <c r="DF5" s="75">
        <v>-60040</v>
      </c>
      <c r="DG5" s="75">
        <v>8359</v>
      </c>
      <c r="DH5" s="75">
        <v>13772</v>
      </c>
      <c r="DI5" s="75">
        <v>-186342</v>
      </c>
      <c r="DJ5" s="75">
        <v>-233</v>
      </c>
      <c r="DK5" s="75">
        <v>-52462</v>
      </c>
      <c r="DL5" s="75">
        <v>126008</v>
      </c>
      <c r="DM5" s="75">
        <v>1335719</v>
      </c>
      <c r="DN5" s="75">
        <v>18506</v>
      </c>
      <c r="DO5" s="75">
        <v>3270</v>
      </c>
      <c r="DP5" s="75">
        <v>-55667</v>
      </c>
      <c r="DQ5" s="75">
        <v>-1809199</v>
      </c>
      <c r="DR5" s="75">
        <v>90351</v>
      </c>
      <c r="DS5" s="75">
        <v>-1812889</v>
      </c>
      <c r="DT5" s="75">
        <v>64335</v>
      </c>
      <c r="DU5" s="75">
        <v>-1034223</v>
      </c>
      <c r="DV5" s="75">
        <v>-39914</v>
      </c>
      <c r="DW5" s="75">
        <v>6210</v>
      </c>
      <c r="DX5" s="75">
        <v>0</v>
      </c>
      <c r="DY5" s="75">
        <v>101721</v>
      </c>
      <c r="DZ5" s="75">
        <v>10821</v>
      </c>
      <c r="EA5" s="75">
        <v>-34056</v>
      </c>
      <c r="EB5" s="75">
        <v>10821</v>
      </c>
      <c r="EC5" s="75">
        <v>0</v>
      </c>
      <c r="ED5" s="75">
        <v>-12579</v>
      </c>
      <c r="EE5" s="75">
        <v>-102713</v>
      </c>
      <c r="EF5" s="75">
        <v>-11808</v>
      </c>
      <c r="EG5" s="75">
        <v>-70366</v>
      </c>
      <c r="EH5" s="75">
        <v>0</v>
      </c>
      <c r="EI5" s="75">
        <v>1821</v>
      </c>
      <c r="EJ5" s="75">
        <v>0</v>
      </c>
      <c r="EK5" s="75">
        <v>0</v>
      </c>
      <c r="EL5" s="75">
        <v>0</v>
      </c>
      <c r="EM5" s="75">
        <v>124332</v>
      </c>
      <c r="EN5" s="75">
        <v>-11370</v>
      </c>
      <c r="EO5" s="75">
        <v>25</v>
      </c>
      <c r="EP5" s="75">
        <v>3690</v>
      </c>
      <c r="EQ5" s="75">
        <v>-17196</v>
      </c>
      <c r="ER5" s="75">
        <v>-10615</v>
      </c>
      <c r="ES5" s="75">
        <v>18012</v>
      </c>
      <c r="ET5" s="75">
        <v>69711</v>
      </c>
      <c r="EU5" s="75">
        <v>-17413</v>
      </c>
      <c r="EV5" s="75">
        <v>-1028013</v>
      </c>
      <c r="EW5" s="75">
        <v>992024</v>
      </c>
      <c r="EX5" s="75">
        <v>-8843</v>
      </c>
      <c r="EY5" s="75">
        <v>-5628</v>
      </c>
      <c r="EZ5" s="75">
        <v>254870</v>
      </c>
      <c r="FA5" s="75">
        <v>1849767</v>
      </c>
      <c r="FB5" s="75">
        <v>1704408</v>
      </c>
      <c r="FC5" s="75">
        <v>14479246</v>
      </c>
      <c r="FD5" s="75">
        <v>427998</v>
      </c>
      <c r="FE5" s="75">
        <v>-356655</v>
      </c>
      <c r="FF5" s="75">
        <v>16217976</v>
      </c>
      <c r="FG5" s="75">
        <v>0</v>
      </c>
      <c r="FH5" s="75">
        <v>-1034223</v>
      </c>
      <c r="FI5" s="75">
        <v>-1219895</v>
      </c>
      <c r="FJ5" s="75">
        <v>14051248</v>
      </c>
      <c r="FK5" s="75">
        <v>15861321</v>
      </c>
      <c r="FL5" s="75">
        <v>-3648</v>
      </c>
      <c r="FM5" s="75">
        <v>12241853</v>
      </c>
      <c r="FN5" s="75">
        <v>13363901</v>
      </c>
      <c r="FO5" s="75">
        <v>15599</v>
      </c>
      <c r="FP5" s="75">
        <v>435870</v>
      </c>
      <c r="FQ5" s="75">
        <v>-91094</v>
      </c>
      <c r="FR5" s="75">
        <v>-53871</v>
      </c>
      <c r="FS5" s="75">
        <v>-1013850</v>
      </c>
      <c r="FT5" s="75">
        <v>1149667</v>
      </c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5"/>
      <c r="LG5" s="65"/>
      <c r="LH5" s="65"/>
      <c r="LI5" s="65"/>
      <c r="LJ5" s="65"/>
      <c r="LK5" s="65"/>
      <c r="LL5" s="65"/>
      <c r="LM5" s="65"/>
      <c r="LN5" s="65"/>
      <c r="LO5" s="65"/>
      <c r="LP5" s="65"/>
      <c r="LQ5" s="65"/>
      <c r="LR5" s="65"/>
      <c r="LS5" s="65"/>
      <c r="LT5" s="65"/>
      <c r="LU5" s="65"/>
      <c r="LV5" s="65"/>
      <c r="LW5" s="65"/>
      <c r="LX5" s="65"/>
      <c r="LY5" s="65"/>
    </row>
    <row r="6" spans="1:337" x14ac:dyDescent="0.25">
      <c r="A6" s="73">
        <v>201912</v>
      </c>
      <c r="B6" s="75">
        <v>62992</v>
      </c>
      <c r="C6" s="76" t="s">
        <v>562</v>
      </c>
      <c r="D6" s="75">
        <v>110000</v>
      </c>
      <c r="E6" s="75"/>
      <c r="F6" s="75">
        <v>2454070</v>
      </c>
      <c r="G6" s="75">
        <v>193594898</v>
      </c>
      <c r="H6" s="75"/>
      <c r="I6" s="75">
        <v>740932</v>
      </c>
      <c r="J6" s="75">
        <v>4184774</v>
      </c>
      <c r="K6" s="75">
        <v>0</v>
      </c>
      <c r="L6" s="75">
        <v>323117</v>
      </c>
      <c r="M6" s="75">
        <v>25602</v>
      </c>
      <c r="N6" s="75"/>
      <c r="O6" s="75">
        <v>0</v>
      </c>
      <c r="P6" s="75"/>
      <c r="Q6" s="75">
        <v>80500</v>
      </c>
      <c r="R6" s="75">
        <v>0</v>
      </c>
      <c r="S6" s="75">
        <v>7507068</v>
      </c>
      <c r="T6" s="75">
        <v>5710189</v>
      </c>
      <c r="U6" s="75">
        <v>22851767</v>
      </c>
      <c r="V6" s="75"/>
      <c r="W6" s="75"/>
      <c r="X6" s="75"/>
      <c r="Y6" s="75"/>
      <c r="Z6" s="75">
        <v>7361</v>
      </c>
      <c r="AA6" s="75"/>
      <c r="AB6" s="75"/>
      <c r="AC6" s="75">
        <v>0</v>
      </c>
      <c r="AD6" s="75">
        <v>0</v>
      </c>
      <c r="AE6" s="75"/>
      <c r="AF6" s="75">
        <v>0</v>
      </c>
      <c r="AG6" s="75"/>
      <c r="AH6" s="75"/>
      <c r="AI6" s="75">
        <v>0</v>
      </c>
      <c r="AJ6" s="75">
        <v>5678981</v>
      </c>
      <c r="AK6" s="75">
        <v>29355</v>
      </c>
      <c r="AL6" s="75">
        <v>5611614</v>
      </c>
      <c r="AM6" s="75">
        <v>638191</v>
      </c>
      <c r="AN6" s="75">
        <v>178020954</v>
      </c>
      <c r="AO6" s="75">
        <v>0</v>
      </c>
      <c r="AP6" s="75">
        <v>7517647</v>
      </c>
      <c r="AQ6" s="75">
        <v>162230732</v>
      </c>
      <c r="AR6" s="75">
        <v>0</v>
      </c>
      <c r="AS6" s="75">
        <v>163839030</v>
      </c>
      <c r="AT6" s="75">
        <v>27807542</v>
      </c>
      <c r="AU6" s="75">
        <v>0</v>
      </c>
      <c r="AV6" s="75">
        <v>537095</v>
      </c>
      <c r="AW6" s="75">
        <v>11172</v>
      </c>
      <c r="AX6" s="75">
        <v>1388836</v>
      </c>
      <c r="AY6" s="75">
        <v>4955775</v>
      </c>
      <c r="AZ6" s="75">
        <v>6540049</v>
      </c>
      <c r="BA6" s="75">
        <v>3184</v>
      </c>
      <c r="BB6" s="75">
        <v>4771922</v>
      </c>
      <c r="BC6" s="75">
        <v>1818153</v>
      </c>
      <c r="BD6" s="75"/>
      <c r="BE6" s="75">
        <v>511743</v>
      </c>
      <c r="BF6" s="75">
        <v>169749378</v>
      </c>
      <c r="BG6" s="75">
        <v>80500</v>
      </c>
      <c r="BH6" s="75"/>
      <c r="BI6" s="75"/>
      <c r="BJ6" s="75">
        <v>162231731</v>
      </c>
      <c r="BK6" s="75">
        <v>12594585</v>
      </c>
      <c r="BL6" s="75"/>
      <c r="BM6" s="75"/>
      <c r="BN6" s="75">
        <v>0</v>
      </c>
      <c r="BO6" s="75">
        <v>3861657</v>
      </c>
      <c r="BP6" s="75">
        <v>5600189</v>
      </c>
      <c r="BQ6" s="75"/>
      <c r="BR6" s="75">
        <v>438446</v>
      </c>
      <c r="BS6" s="75">
        <v>193594898</v>
      </c>
      <c r="BT6" s="75">
        <v>53862</v>
      </c>
      <c r="BU6" s="75"/>
      <c r="BV6" s="75">
        <v>0</v>
      </c>
      <c r="BW6" s="75">
        <v>0</v>
      </c>
      <c r="BX6" s="75">
        <v>76708</v>
      </c>
      <c r="BY6" s="75">
        <v>999</v>
      </c>
      <c r="BZ6" s="75">
        <v>72455</v>
      </c>
      <c r="CA6" s="75"/>
      <c r="CB6" s="75"/>
      <c r="CC6" s="75">
        <v>631414</v>
      </c>
      <c r="CD6" s="75"/>
      <c r="CE6" s="75">
        <v>631414</v>
      </c>
      <c r="CF6" s="75"/>
      <c r="CG6" s="75">
        <v>330511</v>
      </c>
      <c r="CH6" s="75">
        <v>688448</v>
      </c>
      <c r="CI6" s="75">
        <v>1618</v>
      </c>
      <c r="CJ6" s="75">
        <v>0</v>
      </c>
      <c r="CK6" s="75"/>
      <c r="CL6" s="75">
        <v>203587</v>
      </c>
      <c r="CM6" s="75">
        <v>0</v>
      </c>
      <c r="CN6" s="75">
        <v>180669</v>
      </c>
      <c r="CO6" s="75"/>
      <c r="CP6" s="75">
        <v>3188195</v>
      </c>
      <c r="CQ6" s="75"/>
      <c r="CR6" s="75"/>
      <c r="CS6" s="75">
        <v>1786706</v>
      </c>
      <c r="CT6" s="75">
        <v>107935</v>
      </c>
      <c r="CU6" s="75">
        <v>55416</v>
      </c>
      <c r="CV6" s="75">
        <v>4496</v>
      </c>
      <c r="CW6" s="75"/>
      <c r="CX6" s="75">
        <v>-20317</v>
      </c>
      <c r="CY6" s="75">
        <v>-315</v>
      </c>
      <c r="CZ6" s="75">
        <v>8214917</v>
      </c>
      <c r="DA6" s="75">
        <v>0</v>
      </c>
      <c r="DB6" s="75">
        <v>0</v>
      </c>
      <c r="DC6" s="75">
        <v>8214917</v>
      </c>
      <c r="DD6" s="75"/>
      <c r="DE6" s="75">
        <v>409731</v>
      </c>
      <c r="DF6" s="75">
        <v>0</v>
      </c>
      <c r="DG6" s="75">
        <v>0</v>
      </c>
      <c r="DH6" s="75"/>
      <c r="DI6" s="75">
        <v>-3020434</v>
      </c>
      <c r="DJ6" s="75">
        <v>-25647</v>
      </c>
      <c r="DK6" s="75">
        <v>-112222</v>
      </c>
      <c r="DL6" s="75">
        <v>6795695</v>
      </c>
      <c r="DM6" s="75">
        <v>20054306</v>
      </c>
      <c r="DN6" s="75"/>
      <c r="DO6" s="75"/>
      <c r="DP6" s="75"/>
      <c r="DQ6" s="75">
        <v>-18593088</v>
      </c>
      <c r="DR6" s="75">
        <v>416851</v>
      </c>
      <c r="DS6" s="75">
        <v>-18593088</v>
      </c>
      <c r="DT6" s="75">
        <v>911672</v>
      </c>
      <c r="DU6" s="75">
        <v>-5436767</v>
      </c>
      <c r="DV6" s="75">
        <v>-270366</v>
      </c>
      <c r="DW6" s="75">
        <v>0</v>
      </c>
      <c r="DX6" s="75"/>
      <c r="DY6" s="75">
        <v>437719</v>
      </c>
      <c r="DZ6" s="75">
        <v>48305</v>
      </c>
      <c r="EA6" s="75">
        <v>-887779</v>
      </c>
      <c r="EB6" s="75">
        <v>48305</v>
      </c>
      <c r="EC6" s="75">
        <v>-165783</v>
      </c>
      <c r="ED6" s="75">
        <v>-20507</v>
      </c>
      <c r="EE6" s="75">
        <v>-112222</v>
      </c>
      <c r="EF6" s="75">
        <v>0</v>
      </c>
      <c r="EG6" s="75">
        <v>-583880</v>
      </c>
      <c r="EH6" s="75">
        <v>0</v>
      </c>
      <c r="EI6" s="75">
        <v>0</v>
      </c>
      <c r="EJ6" s="75">
        <v>0</v>
      </c>
      <c r="EK6" s="75">
        <v>-3130</v>
      </c>
      <c r="EL6" s="75">
        <v>-191860</v>
      </c>
      <c r="EM6" s="75">
        <v>911987</v>
      </c>
      <c r="EN6" s="75">
        <v>-20868</v>
      </c>
      <c r="EO6" s="75">
        <v>-278252</v>
      </c>
      <c r="EP6" s="75">
        <v>0</v>
      </c>
      <c r="EQ6" s="75">
        <v>0</v>
      </c>
      <c r="ER6" s="75">
        <v>-20507</v>
      </c>
      <c r="ES6" s="75">
        <v>0</v>
      </c>
      <c r="ET6" s="75"/>
      <c r="EU6" s="75">
        <v>-961246</v>
      </c>
      <c r="EV6" s="75">
        <v>-5436767</v>
      </c>
      <c r="EW6" s="75">
        <v>9495454</v>
      </c>
      <c r="EX6" s="75">
        <v>236779</v>
      </c>
      <c r="EY6" s="75">
        <v>-3179</v>
      </c>
      <c r="EZ6" s="75">
        <v>4039832</v>
      </c>
      <c r="FA6" s="75">
        <v>8209016</v>
      </c>
      <c r="FB6" s="75">
        <v>2244548</v>
      </c>
      <c r="FC6" s="75">
        <v>151156290</v>
      </c>
      <c r="FD6" s="75">
        <v>0</v>
      </c>
      <c r="FE6" s="75">
        <v>0</v>
      </c>
      <c r="FF6" s="75">
        <v>169749378</v>
      </c>
      <c r="FG6" s="75">
        <v>-1</v>
      </c>
      <c r="FH6" s="75">
        <v>-5245341</v>
      </c>
      <c r="FI6" s="75">
        <v>-1921949</v>
      </c>
      <c r="FJ6" s="75">
        <v>151156290</v>
      </c>
      <c r="FK6" s="75">
        <v>169749378</v>
      </c>
      <c r="FL6" s="75">
        <v>-1</v>
      </c>
      <c r="FM6" s="75">
        <v>148825548</v>
      </c>
      <c r="FN6" s="75">
        <v>167004481</v>
      </c>
      <c r="FO6" s="75">
        <v>1</v>
      </c>
      <c r="FP6" s="75">
        <v>15507266</v>
      </c>
      <c r="FQ6" s="75">
        <v>-201805</v>
      </c>
      <c r="FR6" s="75">
        <v>-90204</v>
      </c>
      <c r="FS6" s="75">
        <v>-408792</v>
      </c>
      <c r="FT6" s="75">
        <v>500350</v>
      </c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  <c r="LC6" s="66"/>
      <c r="LD6" s="66"/>
      <c r="LE6" s="66"/>
      <c r="LF6" s="65"/>
      <c r="LG6" s="65"/>
      <c r="LH6" s="65"/>
      <c r="LI6" s="65"/>
      <c r="LJ6" s="65"/>
      <c r="LK6" s="65"/>
      <c r="LL6" s="65"/>
      <c r="LM6" s="65"/>
      <c r="LN6" s="65"/>
      <c r="LO6" s="65"/>
      <c r="LP6" s="65"/>
      <c r="LQ6" s="65"/>
      <c r="LR6" s="65"/>
      <c r="LS6" s="65"/>
      <c r="LT6" s="65"/>
      <c r="LU6" s="65"/>
      <c r="LV6" s="65"/>
      <c r="LW6" s="65"/>
      <c r="LX6" s="65"/>
      <c r="LY6" s="65"/>
    </row>
    <row r="7" spans="1:337" x14ac:dyDescent="0.25">
      <c r="A7" s="73">
        <v>201912</v>
      </c>
      <c r="B7" s="75">
        <v>63000</v>
      </c>
      <c r="C7" s="76" t="s">
        <v>1117</v>
      </c>
      <c r="D7" s="75">
        <v>49070</v>
      </c>
      <c r="E7" s="75">
        <v>0</v>
      </c>
      <c r="F7" s="75">
        <v>848577</v>
      </c>
      <c r="G7" s="75">
        <v>118887008</v>
      </c>
      <c r="H7" s="75">
        <v>0</v>
      </c>
      <c r="I7" s="75">
        <v>408769</v>
      </c>
      <c r="J7" s="75">
        <v>6307817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346</v>
      </c>
      <c r="S7" s="75">
        <v>0</v>
      </c>
      <c r="T7" s="75">
        <v>305985</v>
      </c>
      <c r="U7" s="75">
        <v>114087708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0</v>
      </c>
      <c r="AG7" s="75">
        <v>0</v>
      </c>
      <c r="AH7" s="75">
        <v>0</v>
      </c>
      <c r="AI7" s="75">
        <v>7403116</v>
      </c>
      <c r="AJ7" s="75">
        <v>10150828</v>
      </c>
      <c r="AK7" s="75">
        <v>97559</v>
      </c>
      <c r="AL7" s="75">
        <v>27419141</v>
      </c>
      <c r="AM7" s="75">
        <v>0</v>
      </c>
      <c r="AN7" s="75">
        <v>102064710</v>
      </c>
      <c r="AO7" s="75">
        <v>0</v>
      </c>
      <c r="AP7" s="75">
        <v>102064710</v>
      </c>
      <c r="AQ7" s="75">
        <v>0</v>
      </c>
      <c r="AR7" s="75">
        <v>0</v>
      </c>
      <c r="AS7" s="75">
        <v>0</v>
      </c>
      <c r="AT7" s="75">
        <v>117512578</v>
      </c>
      <c r="AU7" s="75">
        <v>0</v>
      </c>
      <c r="AV7" s="75">
        <v>1134784</v>
      </c>
      <c r="AW7" s="75">
        <v>60562273</v>
      </c>
      <c r="AX7" s="75">
        <v>830551</v>
      </c>
      <c r="AY7" s="75">
        <v>3424870</v>
      </c>
      <c r="AZ7" s="75">
        <v>56214255</v>
      </c>
      <c r="BA7" s="75">
        <v>111144</v>
      </c>
      <c r="BB7" s="75">
        <v>3313726</v>
      </c>
      <c r="BC7" s="75">
        <v>12825764</v>
      </c>
      <c r="BD7" s="75">
        <v>0</v>
      </c>
      <c r="BE7" s="75">
        <v>407669</v>
      </c>
      <c r="BF7" s="75">
        <v>102064710</v>
      </c>
      <c r="BG7" s="75">
        <v>346</v>
      </c>
      <c r="BH7" s="75">
        <v>0</v>
      </c>
      <c r="BI7" s="75">
        <v>0</v>
      </c>
      <c r="BJ7" s="75">
        <v>0</v>
      </c>
      <c r="BK7" s="75">
        <v>52739040</v>
      </c>
      <c r="BL7" s="75">
        <v>0</v>
      </c>
      <c r="BM7" s="75">
        <v>0</v>
      </c>
      <c r="BN7" s="75">
        <v>0</v>
      </c>
      <c r="BO7" s="75">
        <v>6307817</v>
      </c>
      <c r="BP7" s="75">
        <v>256915</v>
      </c>
      <c r="BQ7" s="75">
        <v>57668</v>
      </c>
      <c r="BR7" s="75">
        <v>520680</v>
      </c>
      <c r="BS7" s="75">
        <v>118887008</v>
      </c>
      <c r="BT7" s="75">
        <v>0</v>
      </c>
      <c r="BU7" s="75">
        <v>0</v>
      </c>
      <c r="BV7" s="75">
        <v>0</v>
      </c>
      <c r="BW7" s="75">
        <v>0</v>
      </c>
      <c r="BX7" s="75">
        <v>1257532</v>
      </c>
      <c r="BY7" s="75">
        <v>0</v>
      </c>
      <c r="BZ7" s="75">
        <v>0</v>
      </c>
      <c r="CA7" s="75">
        <v>0</v>
      </c>
      <c r="CB7" s="75">
        <v>0</v>
      </c>
      <c r="CC7" s="75">
        <v>43292</v>
      </c>
      <c r="CD7" s="75">
        <v>0</v>
      </c>
      <c r="CE7" s="75">
        <v>43292</v>
      </c>
      <c r="CF7" s="75">
        <v>0</v>
      </c>
      <c r="CG7" s="75">
        <v>434808</v>
      </c>
      <c r="CH7" s="75">
        <v>444635</v>
      </c>
      <c r="CI7" s="75">
        <v>255977</v>
      </c>
      <c r="CJ7" s="75">
        <v>0</v>
      </c>
      <c r="CK7" s="75">
        <v>0</v>
      </c>
      <c r="CL7" s="75">
        <v>1100</v>
      </c>
      <c r="CM7" s="75">
        <v>0</v>
      </c>
      <c r="CN7" s="75">
        <v>0</v>
      </c>
      <c r="CO7" s="75">
        <v>0</v>
      </c>
      <c r="CP7" s="75">
        <v>1801576</v>
      </c>
      <c r="CQ7" s="75">
        <v>0</v>
      </c>
      <c r="CR7" s="75">
        <v>0</v>
      </c>
      <c r="CS7" s="75">
        <v>3169078</v>
      </c>
      <c r="CT7" s="75">
        <v>85872</v>
      </c>
      <c r="CU7" s="75">
        <v>145366</v>
      </c>
      <c r="CV7" s="75">
        <v>0</v>
      </c>
      <c r="CW7" s="75">
        <v>0</v>
      </c>
      <c r="CX7" s="75">
        <v>0</v>
      </c>
      <c r="CY7" s="75">
        <v>0</v>
      </c>
      <c r="CZ7" s="75">
        <v>5803715</v>
      </c>
      <c r="DA7" s="75">
        <v>0</v>
      </c>
      <c r="DB7" s="75">
        <v>0</v>
      </c>
      <c r="DC7" s="75">
        <v>5803715</v>
      </c>
      <c r="DD7" s="75">
        <v>0</v>
      </c>
      <c r="DE7" s="75">
        <v>48423</v>
      </c>
      <c r="DF7" s="75">
        <v>0</v>
      </c>
      <c r="DG7" s="75">
        <v>0</v>
      </c>
      <c r="DH7" s="75">
        <v>0</v>
      </c>
      <c r="DI7" s="75">
        <v>-2429161</v>
      </c>
      <c r="DJ7" s="75">
        <v>0</v>
      </c>
      <c r="DK7" s="75">
        <v>-61259</v>
      </c>
      <c r="DL7" s="75">
        <v>111136</v>
      </c>
      <c r="DM7" s="75">
        <v>15942485</v>
      </c>
      <c r="DN7" s="75">
        <v>0</v>
      </c>
      <c r="DO7" s="75">
        <v>0</v>
      </c>
      <c r="DP7" s="75">
        <v>0</v>
      </c>
      <c r="DQ7" s="75">
        <v>-16790040</v>
      </c>
      <c r="DR7" s="75">
        <v>25423</v>
      </c>
      <c r="DS7" s="75">
        <v>-16790040</v>
      </c>
      <c r="DT7" s="75">
        <v>0</v>
      </c>
      <c r="DU7" s="75">
        <v>-1434964</v>
      </c>
      <c r="DV7" s="75">
        <v>-319655</v>
      </c>
      <c r="DW7" s="75">
        <v>0</v>
      </c>
      <c r="DX7" s="75">
        <v>0</v>
      </c>
      <c r="DY7" s="75">
        <v>48423</v>
      </c>
      <c r="DZ7" s="75">
        <v>0</v>
      </c>
      <c r="EA7" s="75">
        <v>0</v>
      </c>
      <c r="EB7" s="75">
        <v>0</v>
      </c>
      <c r="EC7" s="75">
        <v>-982353</v>
      </c>
      <c r="ED7" s="75">
        <v>0</v>
      </c>
      <c r="EE7" s="75">
        <v>-61259</v>
      </c>
      <c r="EF7" s="75">
        <v>0</v>
      </c>
      <c r="EG7" s="75">
        <v>0</v>
      </c>
      <c r="EH7" s="75">
        <v>0</v>
      </c>
      <c r="EI7" s="75">
        <v>0</v>
      </c>
      <c r="EJ7" s="75">
        <v>0</v>
      </c>
      <c r="EK7" s="75">
        <v>-548</v>
      </c>
      <c r="EL7" s="75">
        <v>0</v>
      </c>
      <c r="EM7" s="75">
        <v>0</v>
      </c>
      <c r="EN7" s="75">
        <v>-23000</v>
      </c>
      <c r="EO7" s="75">
        <v>0</v>
      </c>
      <c r="EP7" s="75">
        <v>0</v>
      </c>
      <c r="EQ7" s="75">
        <v>0</v>
      </c>
      <c r="ER7" s="75">
        <v>0</v>
      </c>
      <c r="ES7" s="75">
        <v>0</v>
      </c>
      <c r="ET7" s="75">
        <v>0</v>
      </c>
      <c r="EU7" s="75">
        <v>-48423</v>
      </c>
      <c r="EV7" s="75">
        <v>-1434964</v>
      </c>
      <c r="EW7" s="75">
        <v>10518187</v>
      </c>
      <c r="EX7" s="75">
        <v>0</v>
      </c>
      <c r="EY7" s="75">
        <v>-5722</v>
      </c>
      <c r="EZ7" s="75">
        <v>5639087</v>
      </c>
      <c r="FA7" s="75">
        <v>5803715</v>
      </c>
      <c r="FB7" s="75">
        <v>12825764</v>
      </c>
      <c r="FC7" s="75">
        <v>85274670</v>
      </c>
      <c r="FD7" s="75">
        <v>0</v>
      </c>
      <c r="FE7" s="75">
        <v>0</v>
      </c>
      <c r="FF7" s="75">
        <v>102064710</v>
      </c>
      <c r="FG7" s="75">
        <v>0</v>
      </c>
      <c r="FH7" s="75">
        <v>-1333821</v>
      </c>
      <c r="FI7" s="75">
        <v>-4955020</v>
      </c>
      <c r="FJ7" s="75">
        <v>85274670</v>
      </c>
      <c r="FK7" s="75">
        <v>102064710</v>
      </c>
      <c r="FL7" s="75">
        <v>8134</v>
      </c>
      <c r="FM7" s="75">
        <v>78553692</v>
      </c>
      <c r="FN7" s="75">
        <v>86284784</v>
      </c>
      <c r="FO7" s="75">
        <v>-286956</v>
      </c>
      <c r="FP7" s="75">
        <v>3422151</v>
      </c>
      <c r="FQ7" s="75">
        <v>-70121</v>
      </c>
      <c r="FR7" s="75">
        <v>196124</v>
      </c>
      <c r="FS7" s="75">
        <v>-1774092</v>
      </c>
      <c r="FT7" s="75">
        <v>2954162</v>
      </c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5"/>
      <c r="LG7" s="65"/>
      <c r="LH7" s="65"/>
      <c r="LI7" s="65"/>
      <c r="LJ7" s="65"/>
      <c r="LK7" s="65"/>
      <c r="LL7" s="65"/>
      <c r="LM7" s="65"/>
      <c r="LN7" s="65"/>
      <c r="LO7" s="65"/>
      <c r="LP7" s="65"/>
      <c r="LQ7" s="65"/>
      <c r="LR7" s="65"/>
      <c r="LS7" s="65"/>
      <c r="LT7" s="65"/>
      <c r="LU7" s="65"/>
      <c r="LV7" s="65"/>
      <c r="LW7" s="65"/>
      <c r="LX7" s="65"/>
      <c r="LY7" s="65"/>
    </row>
    <row r="8" spans="1:337" x14ac:dyDescent="0.25">
      <c r="A8" s="73">
        <v>201912</v>
      </c>
      <c r="B8" s="75">
        <v>63028</v>
      </c>
      <c r="C8" s="76" t="s">
        <v>563</v>
      </c>
      <c r="D8" s="75">
        <v>90008</v>
      </c>
      <c r="E8" s="75">
        <v>0</v>
      </c>
      <c r="F8" s="75">
        <v>3218</v>
      </c>
      <c r="G8" s="75">
        <v>4734191</v>
      </c>
      <c r="H8" s="75">
        <v>0</v>
      </c>
      <c r="I8" s="75">
        <v>63212</v>
      </c>
      <c r="J8" s="75">
        <v>0</v>
      </c>
      <c r="K8" s="75">
        <v>0</v>
      </c>
      <c r="L8" s="75">
        <v>0</v>
      </c>
      <c r="M8" s="75">
        <v>22737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140</v>
      </c>
      <c r="T8" s="75">
        <v>527602</v>
      </c>
      <c r="U8" s="75">
        <v>4374520</v>
      </c>
      <c r="V8" s="75">
        <v>0</v>
      </c>
      <c r="W8" s="75">
        <v>0</v>
      </c>
      <c r="X8" s="75">
        <v>0</v>
      </c>
      <c r="Y8" s="75">
        <v>0</v>
      </c>
      <c r="Z8" s="75">
        <v>278</v>
      </c>
      <c r="AA8" s="75">
        <v>0</v>
      </c>
      <c r="AB8" s="75">
        <v>0</v>
      </c>
      <c r="AC8" s="75">
        <v>0</v>
      </c>
      <c r="AD8" s="75">
        <v>19646</v>
      </c>
      <c r="AE8" s="75">
        <v>0</v>
      </c>
      <c r="AF8" s="75">
        <v>19646</v>
      </c>
      <c r="AG8" s="75">
        <v>0</v>
      </c>
      <c r="AH8" s="75">
        <v>0</v>
      </c>
      <c r="AI8" s="75">
        <v>192042</v>
      </c>
      <c r="AJ8" s="75">
        <v>770667</v>
      </c>
      <c r="AK8" s="75">
        <v>0</v>
      </c>
      <c r="AL8" s="75">
        <v>3381483</v>
      </c>
      <c r="AM8" s="75">
        <v>0</v>
      </c>
      <c r="AN8" s="75">
        <v>3435851</v>
      </c>
      <c r="AO8" s="75">
        <v>0</v>
      </c>
      <c r="AP8" s="75">
        <v>3435699</v>
      </c>
      <c r="AQ8" s="75">
        <v>0</v>
      </c>
      <c r="AR8" s="75">
        <v>1670</v>
      </c>
      <c r="AS8" s="75">
        <v>0</v>
      </c>
      <c r="AT8" s="75">
        <v>4374520</v>
      </c>
      <c r="AU8" s="75">
        <v>0</v>
      </c>
      <c r="AV8" s="75">
        <v>74742</v>
      </c>
      <c r="AW8" s="75">
        <v>0</v>
      </c>
      <c r="AX8" s="75">
        <v>0</v>
      </c>
      <c r="AY8" s="75">
        <v>0</v>
      </c>
      <c r="AZ8" s="75">
        <v>172719</v>
      </c>
      <c r="BA8" s="75">
        <v>0</v>
      </c>
      <c r="BB8" s="75">
        <v>0</v>
      </c>
      <c r="BC8" s="75">
        <v>129</v>
      </c>
      <c r="BD8" s="75">
        <v>0</v>
      </c>
      <c r="BE8" s="75">
        <v>35112</v>
      </c>
      <c r="BF8" s="75">
        <v>3435699</v>
      </c>
      <c r="BG8" s="75">
        <v>0</v>
      </c>
      <c r="BH8" s="75">
        <v>0</v>
      </c>
      <c r="BI8" s="75">
        <v>0</v>
      </c>
      <c r="BJ8" s="75">
        <v>0</v>
      </c>
      <c r="BK8" s="75">
        <v>3398791</v>
      </c>
      <c r="BL8" s="75">
        <v>0</v>
      </c>
      <c r="BM8" s="75">
        <v>0</v>
      </c>
      <c r="BN8" s="75">
        <v>0</v>
      </c>
      <c r="BO8" s="75">
        <v>0</v>
      </c>
      <c r="BP8" s="75">
        <v>437594</v>
      </c>
      <c r="BQ8" s="75">
        <v>70</v>
      </c>
      <c r="BR8" s="75">
        <v>52843</v>
      </c>
      <c r="BS8" s="75">
        <v>4734190</v>
      </c>
      <c r="BT8" s="75">
        <v>0</v>
      </c>
      <c r="BU8" s="75">
        <v>0</v>
      </c>
      <c r="BV8" s="75">
        <v>0</v>
      </c>
      <c r="BW8" s="75">
        <v>0</v>
      </c>
      <c r="BX8" s="75">
        <v>54087</v>
      </c>
      <c r="BY8" s="75">
        <v>0</v>
      </c>
      <c r="BZ8" s="75">
        <v>12</v>
      </c>
      <c r="CA8" s="75">
        <v>0</v>
      </c>
      <c r="CB8" s="75">
        <v>0</v>
      </c>
      <c r="CC8" s="75">
        <v>25</v>
      </c>
      <c r="CD8" s="75"/>
      <c r="CE8" s="75">
        <v>25</v>
      </c>
      <c r="CF8" s="75">
        <v>7467</v>
      </c>
      <c r="CG8" s="75">
        <v>43872</v>
      </c>
      <c r="CH8" s="75">
        <v>241946</v>
      </c>
      <c r="CI8" s="75">
        <v>0</v>
      </c>
      <c r="CJ8" s="75">
        <v>0</v>
      </c>
      <c r="CK8" s="75">
        <v>0</v>
      </c>
      <c r="CL8" s="75">
        <v>5363</v>
      </c>
      <c r="CM8" s="75">
        <v>0</v>
      </c>
      <c r="CN8" s="75">
        <v>0</v>
      </c>
      <c r="CO8" s="75">
        <v>0</v>
      </c>
      <c r="CP8" s="75">
        <v>575128</v>
      </c>
      <c r="CQ8" s="75">
        <v>0</v>
      </c>
      <c r="CR8" s="75">
        <v>0</v>
      </c>
      <c r="CS8" s="75">
        <v>456887</v>
      </c>
      <c r="CT8" s="75">
        <v>8970</v>
      </c>
      <c r="CU8" s="75">
        <v>214808</v>
      </c>
      <c r="CV8" s="75">
        <v>271381</v>
      </c>
      <c r="CW8" s="75">
        <v>0</v>
      </c>
      <c r="CX8" s="75">
        <v>-42554</v>
      </c>
      <c r="CY8" s="75">
        <v>0</v>
      </c>
      <c r="CZ8" s="75">
        <v>23768</v>
      </c>
      <c r="DA8" s="75">
        <v>0</v>
      </c>
      <c r="DB8" s="75">
        <v>0</v>
      </c>
      <c r="DC8" s="75">
        <v>25731</v>
      </c>
      <c r="DD8" s="75">
        <v>0</v>
      </c>
      <c r="DE8" s="75">
        <v>32216</v>
      </c>
      <c r="DF8" s="75">
        <v>0</v>
      </c>
      <c r="DG8" s="75">
        <v>0</v>
      </c>
      <c r="DH8" s="75">
        <v>0</v>
      </c>
      <c r="DI8" s="75">
        <v>-32274</v>
      </c>
      <c r="DJ8" s="75">
        <v>0</v>
      </c>
      <c r="DK8" s="75">
        <v>-20055</v>
      </c>
      <c r="DL8" s="75">
        <v>0</v>
      </c>
      <c r="DM8" s="75">
        <v>213954</v>
      </c>
      <c r="DN8" s="75">
        <v>0</v>
      </c>
      <c r="DO8" s="75">
        <v>0</v>
      </c>
      <c r="DP8" s="75">
        <v>0</v>
      </c>
      <c r="DQ8" s="75">
        <v>216358</v>
      </c>
      <c r="DR8" s="75">
        <v>-8521</v>
      </c>
      <c r="DS8" s="75">
        <v>220298</v>
      </c>
      <c r="DT8" s="75">
        <v>340</v>
      </c>
      <c r="DU8" s="75">
        <v>-421830</v>
      </c>
      <c r="DV8" s="75">
        <v>-12351</v>
      </c>
      <c r="DW8" s="75">
        <v>9749</v>
      </c>
      <c r="DX8" s="75">
        <v>0</v>
      </c>
      <c r="DY8" s="75">
        <v>-10916</v>
      </c>
      <c r="DZ8" s="75">
        <v>-578</v>
      </c>
      <c r="EA8" s="75">
        <v>-661</v>
      </c>
      <c r="EB8" s="75">
        <v>-578</v>
      </c>
      <c r="EC8" s="75">
        <v>0</v>
      </c>
      <c r="ED8" s="75">
        <v>-265</v>
      </c>
      <c r="EE8" s="75">
        <v>-20055</v>
      </c>
      <c r="EF8" s="75">
        <v>0</v>
      </c>
      <c r="EG8" s="75">
        <v>-657</v>
      </c>
      <c r="EH8" s="75">
        <v>0</v>
      </c>
      <c r="EI8" s="75">
        <v>0</v>
      </c>
      <c r="EJ8" s="75">
        <v>0</v>
      </c>
      <c r="EK8" s="75">
        <v>0</v>
      </c>
      <c r="EL8" s="75">
        <v>0</v>
      </c>
      <c r="EM8" s="75">
        <v>340</v>
      </c>
      <c r="EN8" s="75">
        <v>2395</v>
      </c>
      <c r="EO8" s="75">
        <v>-4</v>
      </c>
      <c r="EP8" s="75">
        <v>-3940</v>
      </c>
      <c r="EQ8" s="75">
        <v>-1963</v>
      </c>
      <c r="ER8" s="75">
        <v>-265</v>
      </c>
      <c r="ES8" s="75">
        <v>0</v>
      </c>
      <c r="ET8" s="75">
        <v>0</v>
      </c>
      <c r="EU8" s="75">
        <v>-32224</v>
      </c>
      <c r="EV8" s="75">
        <v>-412081</v>
      </c>
      <c r="EW8" s="75">
        <v>170080</v>
      </c>
      <c r="EX8" s="75">
        <v>8</v>
      </c>
      <c r="EY8" s="75">
        <v>-977</v>
      </c>
      <c r="EZ8" s="75">
        <v>57202</v>
      </c>
      <c r="FA8" s="75">
        <v>25730</v>
      </c>
      <c r="FB8" s="75">
        <v>129</v>
      </c>
      <c r="FC8" s="75">
        <v>3656117</v>
      </c>
      <c r="FD8" s="75">
        <v>121</v>
      </c>
      <c r="FE8" s="75">
        <v>0</v>
      </c>
      <c r="FF8" s="75">
        <v>3435699</v>
      </c>
      <c r="FG8" s="75">
        <v>-67</v>
      </c>
      <c r="FH8" s="75">
        <v>-421094</v>
      </c>
      <c r="FI8" s="75">
        <v>-119</v>
      </c>
      <c r="FJ8" s="75">
        <v>3655996</v>
      </c>
      <c r="FK8" s="75">
        <v>3435699</v>
      </c>
      <c r="FL8" s="75">
        <v>0</v>
      </c>
      <c r="FM8" s="75">
        <v>3057447</v>
      </c>
      <c r="FN8" s="75">
        <v>2729741</v>
      </c>
      <c r="FO8" s="75">
        <v>18235</v>
      </c>
      <c r="FP8" s="75">
        <v>75648</v>
      </c>
      <c r="FQ8" s="75">
        <v>-11111</v>
      </c>
      <c r="FR8" s="75">
        <v>-15115</v>
      </c>
      <c r="FS8" s="75">
        <v>-598550</v>
      </c>
      <c r="FT8" s="75">
        <v>705897</v>
      </c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  <c r="LC8" s="66"/>
      <c r="LD8" s="66"/>
      <c r="LE8" s="66"/>
      <c r="LF8" s="65"/>
      <c r="LG8" s="65"/>
      <c r="LH8" s="65"/>
      <c r="LI8" s="65"/>
      <c r="LJ8" s="65"/>
      <c r="LK8" s="65"/>
      <c r="LL8" s="65"/>
      <c r="LM8" s="65"/>
      <c r="LN8" s="65"/>
      <c r="LO8" s="65"/>
      <c r="LP8" s="65"/>
      <c r="LQ8" s="65"/>
      <c r="LR8" s="65"/>
      <c r="LS8" s="65"/>
      <c r="LT8" s="65"/>
      <c r="LU8" s="65"/>
      <c r="LV8" s="65"/>
      <c r="LW8" s="65"/>
      <c r="LX8" s="65"/>
      <c r="LY8" s="65"/>
    </row>
    <row r="9" spans="1:337" x14ac:dyDescent="0.25">
      <c r="A9" s="73">
        <v>201912</v>
      </c>
      <c r="B9" s="75">
        <v>62965</v>
      </c>
      <c r="C9" s="76" t="s">
        <v>564</v>
      </c>
      <c r="D9" s="75">
        <v>100000</v>
      </c>
      <c r="E9" s="75">
        <v>0</v>
      </c>
      <c r="F9" s="75">
        <v>6544728</v>
      </c>
      <c r="G9" s="75">
        <v>592915539</v>
      </c>
      <c r="H9" s="75">
        <v>0</v>
      </c>
      <c r="I9" s="75">
        <v>3045368</v>
      </c>
      <c r="J9" s="75">
        <v>33100702</v>
      </c>
      <c r="K9" s="75">
        <v>0</v>
      </c>
      <c r="L9" s="75">
        <v>33100702</v>
      </c>
      <c r="M9" s="75">
        <v>219176</v>
      </c>
      <c r="N9" s="75">
        <v>0</v>
      </c>
      <c r="O9" s="75">
        <v>0</v>
      </c>
      <c r="P9" s="75">
        <v>0</v>
      </c>
      <c r="Q9" s="75">
        <v>0</v>
      </c>
      <c r="R9" s="75">
        <v>53848</v>
      </c>
      <c r="S9" s="75">
        <v>9350885</v>
      </c>
      <c r="T9" s="75">
        <v>5017819</v>
      </c>
      <c r="U9" s="75">
        <v>86295242</v>
      </c>
      <c r="V9" s="75">
        <v>13505184</v>
      </c>
      <c r="W9" s="75">
        <v>0</v>
      </c>
      <c r="X9" s="75">
        <v>0</v>
      </c>
      <c r="Y9" s="75">
        <v>0</v>
      </c>
      <c r="Z9" s="75">
        <v>53938</v>
      </c>
      <c r="AA9" s="75">
        <v>0</v>
      </c>
      <c r="AB9" s="75">
        <v>0</v>
      </c>
      <c r="AC9" s="75">
        <v>0</v>
      </c>
      <c r="AD9" s="75">
        <v>0</v>
      </c>
      <c r="AE9" s="75">
        <v>0</v>
      </c>
      <c r="AF9" s="75">
        <v>0</v>
      </c>
      <c r="AG9" s="75">
        <v>0</v>
      </c>
      <c r="AH9" s="75">
        <v>0</v>
      </c>
      <c r="AI9" s="75">
        <v>2563265</v>
      </c>
      <c r="AJ9" s="75">
        <v>40899625</v>
      </c>
      <c r="AK9" s="75">
        <v>2021124</v>
      </c>
      <c r="AL9" s="75">
        <v>192027210</v>
      </c>
      <c r="AM9" s="75">
        <v>0</v>
      </c>
      <c r="AN9" s="75">
        <v>513453291</v>
      </c>
      <c r="AO9" s="75">
        <v>0</v>
      </c>
      <c r="AP9" s="75">
        <v>198889480</v>
      </c>
      <c r="AQ9" s="75">
        <v>288096103</v>
      </c>
      <c r="AR9" s="75">
        <v>310404</v>
      </c>
      <c r="AS9" s="75">
        <v>298303238</v>
      </c>
      <c r="AT9" s="75">
        <v>284861625</v>
      </c>
      <c r="AU9" s="75">
        <v>0</v>
      </c>
      <c r="AV9" s="75">
        <v>1144493</v>
      </c>
      <c r="AW9" s="75">
        <v>-142095</v>
      </c>
      <c r="AX9" s="75">
        <v>0</v>
      </c>
      <c r="AY9" s="75">
        <v>198566383</v>
      </c>
      <c r="AZ9" s="75">
        <v>20397939</v>
      </c>
      <c r="BA9" s="75">
        <v>749976</v>
      </c>
      <c r="BB9" s="75">
        <v>191817316</v>
      </c>
      <c r="BC9" s="75">
        <v>5867315</v>
      </c>
      <c r="BD9" s="75">
        <v>0</v>
      </c>
      <c r="BE9" s="75">
        <v>2416395</v>
      </c>
      <c r="BF9" s="75">
        <v>486985583</v>
      </c>
      <c r="BG9" s="75">
        <v>53848</v>
      </c>
      <c r="BH9" s="75">
        <v>0</v>
      </c>
      <c r="BI9" s="75">
        <v>0</v>
      </c>
      <c r="BJ9" s="75">
        <v>288096103</v>
      </c>
      <c r="BK9" s="75">
        <v>27547792</v>
      </c>
      <c r="BL9" s="75">
        <v>0</v>
      </c>
      <c r="BM9" s="75">
        <v>0</v>
      </c>
      <c r="BN9" s="75">
        <v>0</v>
      </c>
      <c r="BO9" s="75">
        <v>0</v>
      </c>
      <c r="BP9" s="75">
        <v>3672804</v>
      </c>
      <c r="BQ9" s="75">
        <v>444102</v>
      </c>
      <c r="BR9" s="75">
        <v>1679479</v>
      </c>
      <c r="BS9" s="75">
        <v>592915539</v>
      </c>
      <c r="BT9" s="75">
        <v>2292653</v>
      </c>
      <c r="BU9" s="75">
        <v>0</v>
      </c>
      <c r="BV9" s="75">
        <v>0</v>
      </c>
      <c r="BW9" s="75">
        <v>1245015</v>
      </c>
      <c r="BX9" s="75">
        <v>1137050</v>
      </c>
      <c r="BY9" s="75">
        <v>0</v>
      </c>
      <c r="BZ9" s="75">
        <v>1318986</v>
      </c>
      <c r="CA9" s="75">
        <v>1245015</v>
      </c>
      <c r="CB9" s="75">
        <v>0</v>
      </c>
      <c r="CC9" s="75">
        <v>79095</v>
      </c>
      <c r="CD9" s="75">
        <v>0</v>
      </c>
      <c r="CE9" s="75">
        <v>79095</v>
      </c>
      <c r="CF9" s="75">
        <v>46709</v>
      </c>
      <c r="CG9" s="75">
        <v>1080564</v>
      </c>
      <c r="CH9" s="75">
        <v>4661577</v>
      </c>
      <c r="CI9" s="75">
        <v>4383290</v>
      </c>
      <c r="CJ9" s="75">
        <v>1149424</v>
      </c>
      <c r="CK9" s="75">
        <v>0</v>
      </c>
      <c r="CL9" s="75">
        <v>409797</v>
      </c>
      <c r="CM9" s="75">
        <v>0</v>
      </c>
      <c r="CN9" s="75">
        <v>4849667</v>
      </c>
      <c r="CO9" s="75">
        <v>0</v>
      </c>
      <c r="CP9" s="75">
        <v>29716570</v>
      </c>
      <c r="CQ9" s="75">
        <v>0</v>
      </c>
      <c r="CR9" s="75">
        <v>0</v>
      </c>
      <c r="CS9" s="75">
        <v>34141005</v>
      </c>
      <c r="CT9" s="75">
        <v>598915</v>
      </c>
      <c r="CU9" s="75">
        <v>152483</v>
      </c>
      <c r="CV9" s="75">
        <v>3064013</v>
      </c>
      <c r="CW9" s="75">
        <v>0</v>
      </c>
      <c r="CX9" s="75">
        <v>2092256</v>
      </c>
      <c r="CY9" s="75">
        <v>-437942</v>
      </c>
      <c r="CZ9" s="75">
        <v>37210639</v>
      </c>
      <c r="DA9" s="75">
        <v>1170880</v>
      </c>
      <c r="DB9" s="75">
        <v>-1061965</v>
      </c>
      <c r="DC9" s="75">
        <v>37382652</v>
      </c>
      <c r="DD9" s="75">
        <v>0</v>
      </c>
      <c r="DE9" s="75">
        <v>19813</v>
      </c>
      <c r="DF9" s="75">
        <v>0</v>
      </c>
      <c r="DG9" s="75">
        <v>0</v>
      </c>
      <c r="DH9" s="75">
        <v>0</v>
      </c>
      <c r="DI9" s="75">
        <v>-8289512</v>
      </c>
      <c r="DJ9" s="75">
        <v>-74236</v>
      </c>
      <c r="DK9" s="75">
        <v>-544613</v>
      </c>
      <c r="DL9" s="75">
        <v>31768785</v>
      </c>
      <c r="DM9" s="75">
        <v>56439053</v>
      </c>
      <c r="DN9" s="75">
        <v>0</v>
      </c>
      <c r="DO9" s="75">
        <v>0</v>
      </c>
      <c r="DP9" s="75">
        <v>-339891</v>
      </c>
      <c r="DQ9" s="75">
        <v>-53677015</v>
      </c>
      <c r="DR9" s="75">
        <v>9865</v>
      </c>
      <c r="DS9" s="75">
        <v>-53677015</v>
      </c>
      <c r="DT9" s="75">
        <v>1465562</v>
      </c>
      <c r="DU9" s="75">
        <v>-21033046</v>
      </c>
      <c r="DV9" s="75">
        <v>-609881</v>
      </c>
      <c r="DW9" s="75">
        <v>373533</v>
      </c>
      <c r="DX9" s="75">
        <v>0</v>
      </c>
      <c r="DY9" s="75">
        <v>-52334</v>
      </c>
      <c r="DZ9" s="75">
        <v>-2273318</v>
      </c>
      <c r="EA9" s="75">
        <v>-3470993</v>
      </c>
      <c r="EB9" s="75">
        <v>-2273318</v>
      </c>
      <c r="EC9" s="75">
        <v>0</v>
      </c>
      <c r="ED9" s="75">
        <v>-68566</v>
      </c>
      <c r="EE9" s="75">
        <v>-884504</v>
      </c>
      <c r="EF9" s="75">
        <v>-61592</v>
      </c>
      <c r="EG9" s="75">
        <v>-1684077</v>
      </c>
      <c r="EH9" s="75">
        <v>0</v>
      </c>
      <c r="EI9" s="75">
        <v>-128834</v>
      </c>
      <c r="EJ9" s="75">
        <v>0</v>
      </c>
      <c r="EK9" s="75">
        <v>757536</v>
      </c>
      <c r="EL9" s="75">
        <v>0</v>
      </c>
      <c r="EM9" s="75">
        <v>2032338</v>
      </c>
      <c r="EN9" s="75">
        <v>62199</v>
      </c>
      <c r="EO9" s="75">
        <v>-1712680</v>
      </c>
      <c r="EP9" s="75">
        <v>0</v>
      </c>
      <c r="EQ9" s="75">
        <v>-172013</v>
      </c>
      <c r="ER9" s="75">
        <v>-130158</v>
      </c>
      <c r="ES9" s="75">
        <v>0</v>
      </c>
      <c r="ET9" s="75">
        <v>-7463253</v>
      </c>
      <c r="EU9" s="75">
        <v>-583639</v>
      </c>
      <c r="EV9" s="75">
        <v>-20659513</v>
      </c>
      <c r="EW9" s="75">
        <v>20446655</v>
      </c>
      <c r="EX9" s="75">
        <v>-137729</v>
      </c>
      <c r="EY9" s="75">
        <v>-30724</v>
      </c>
      <c r="EZ9" s="75">
        <v>4106682</v>
      </c>
      <c r="FA9" s="75">
        <v>37382945</v>
      </c>
      <c r="FB9" s="75">
        <v>5867315</v>
      </c>
      <c r="FC9" s="75">
        <v>439435039</v>
      </c>
      <c r="FD9" s="75">
        <v>3175540</v>
      </c>
      <c r="FE9" s="75">
        <v>-13505184</v>
      </c>
      <c r="FF9" s="75">
        <v>500490766</v>
      </c>
      <c r="FG9" s="75">
        <v>-292</v>
      </c>
      <c r="FH9" s="75">
        <v>-21033046</v>
      </c>
      <c r="FI9" s="75">
        <v>-8165223</v>
      </c>
      <c r="FJ9" s="75">
        <v>436259499</v>
      </c>
      <c r="FK9" s="75">
        <v>486985583</v>
      </c>
      <c r="FL9" s="75">
        <v>0</v>
      </c>
      <c r="FM9" s="75">
        <v>367176625</v>
      </c>
      <c r="FN9" s="75">
        <v>413684564</v>
      </c>
      <c r="FO9" s="75">
        <v>-496555</v>
      </c>
      <c r="FP9" s="75">
        <v>30991239</v>
      </c>
      <c r="FQ9" s="75">
        <v>-823499</v>
      </c>
      <c r="FR9" s="75">
        <v>486856</v>
      </c>
      <c r="FS9" s="75">
        <v>-64093191</v>
      </c>
      <c r="FT9" s="75">
        <v>80939179</v>
      </c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5"/>
      <c r="LG9" s="65"/>
      <c r="LH9" s="65"/>
      <c r="LI9" s="65"/>
      <c r="LJ9" s="65"/>
      <c r="LK9" s="65"/>
      <c r="LL9" s="65"/>
      <c r="LM9" s="65"/>
      <c r="LN9" s="65"/>
      <c r="LO9" s="65"/>
      <c r="LP9" s="65"/>
      <c r="LQ9" s="65"/>
      <c r="LR9" s="65"/>
      <c r="LS9" s="65"/>
      <c r="LT9" s="65"/>
      <c r="LU9" s="65"/>
      <c r="LV9" s="65"/>
      <c r="LW9" s="65"/>
      <c r="LX9" s="65"/>
      <c r="LY9" s="65"/>
    </row>
    <row r="10" spans="1:337" x14ac:dyDescent="0.25">
      <c r="A10" s="73">
        <v>201912</v>
      </c>
      <c r="B10" s="75">
        <v>62990</v>
      </c>
      <c r="C10" s="76" t="s">
        <v>565</v>
      </c>
      <c r="D10" s="75">
        <v>83000</v>
      </c>
      <c r="E10" s="75">
        <v>0</v>
      </c>
      <c r="F10" s="75">
        <v>11692</v>
      </c>
      <c r="G10" s="75">
        <v>2011916</v>
      </c>
      <c r="H10" s="75">
        <v>0</v>
      </c>
      <c r="I10" s="75">
        <v>37277</v>
      </c>
      <c r="J10" s="75">
        <v>69970</v>
      </c>
      <c r="K10" s="75">
        <v>0</v>
      </c>
      <c r="L10" s="75">
        <v>65000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716</v>
      </c>
      <c r="T10" s="75">
        <v>820674</v>
      </c>
      <c r="U10" s="75">
        <v>1835163</v>
      </c>
      <c r="V10" s="75">
        <v>1123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75">
        <v>0</v>
      </c>
      <c r="AC10" s="75">
        <v>0</v>
      </c>
      <c r="AD10" s="75">
        <v>53</v>
      </c>
      <c r="AE10" s="75">
        <v>0</v>
      </c>
      <c r="AF10" s="75">
        <v>53</v>
      </c>
      <c r="AG10" s="75">
        <v>0</v>
      </c>
      <c r="AH10" s="75">
        <v>355</v>
      </c>
      <c r="AI10" s="75">
        <v>0</v>
      </c>
      <c r="AJ10" s="75">
        <v>18002</v>
      </c>
      <c r="AK10" s="75">
        <v>0</v>
      </c>
      <c r="AL10" s="75">
        <v>944707</v>
      </c>
      <c r="AM10" s="75">
        <v>0</v>
      </c>
      <c r="AN10" s="75">
        <v>1088528</v>
      </c>
      <c r="AO10" s="75">
        <v>0</v>
      </c>
      <c r="AP10" s="75">
        <v>991508</v>
      </c>
      <c r="AQ10" s="75">
        <v>93736</v>
      </c>
      <c r="AR10" s="75">
        <v>0</v>
      </c>
      <c r="AS10" s="75">
        <v>94994</v>
      </c>
      <c r="AT10" s="75">
        <v>1835163</v>
      </c>
      <c r="AU10" s="75">
        <v>0</v>
      </c>
      <c r="AV10" s="75">
        <v>3275</v>
      </c>
      <c r="AW10" s="75">
        <v>1031</v>
      </c>
      <c r="AX10" s="75">
        <v>178</v>
      </c>
      <c r="AY10" s="75">
        <v>0</v>
      </c>
      <c r="AZ10" s="75">
        <v>0</v>
      </c>
      <c r="BA10" s="75">
        <v>0</v>
      </c>
      <c r="BB10" s="75">
        <v>0</v>
      </c>
      <c r="BC10" s="75">
        <v>33511</v>
      </c>
      <c r="BD10" s="75">
        <v>0</v>
      </c>
      <c r="BE10" s="75">
        <v>25603</v>
      </c>
      <c r="BF10" s="75">
        <v>1085378</v>
      </c>
      <c r="BG10" s="75">
        <v>0</v>
      </c>
      <c r="BH10" s="75">
        <v>0</v>
      </c>
      <c r="BI10" s="75"/>
      <c r="BJ10" s="75">
        <v>93870</v>
      </c>
      <c r="BK10" s="75">
        <v>1831710</v>
      </c>
      <c r="BL10" s="75">
        <v>305000</v>
      </c>
      <c r="BM10" s="75">
        <v>0</v>
      </c>
      <c r="BN10" s="75">
        <v>0</v>
      </c>
      <c r="BO10" s="75">
        <v>4970</v>
      </c>
      <c r="BP10" s="75">
        <v>432674</v>
      </c>
      <c r="BQ10" s="75">
        <v>14742</v>
      </c>
      <c r="BR10" s="75">
        <v>16451</v>
      </c>
      <c r="BS10" s="75">
        <v>2011916</v>
      </c>
      <c r="BT10" s="75">
        <v>1094</v>
      </c>
      <c r="BU10" s="75">
        <v>0</v>
      </c>
      <c r="BV10" s="75">
        <v>0</v>
      </c>
      <c r="BW10" s="75">
        <v>0</v>
      </c>
      <c r="BX10" s="75">
        <v>12259</v>
      </c>
      <c r="BY10" s="75">
        <v>134</v>
      </c>
      <c r="BZ10" s="75">
        <v>217</v>
      </c>
      <c r="CA10" s="75">
        <v>0</v>
      </c>
      <c r="CB10" s="75"/>
      <c r="CC10" s="75">
        <v>1733</v>
      </c>
      <c r="CD10" s="75"/>
      <c r="CE10" s="75">
        <v>1733</v>
      </c>
      <c r="CF10" s="75"/>
      <c r="CG10" s="75">
        <v>11799</v>
      </c>
      <c r="CH10" s="75">
        <v>28031</v>
      </c>
      <c r="CI10" s="75"/>
      <c r="CJ10" s="75">
        <v>0</v>
      </c>
      <c r="CK10" s="75">
        <v>0</v>
      </c>
      <c r="CL10" s="75">
        <v>11674</v>
      </c>
      <c r="CM10" s="75">
        <v>0</v>
      </c>
      <c r="CN10" s="75">
        <v>0</v>
      </c>
      <c r="CO10" s="75">
        <v>0</v>
      </c>
      <c r="CP10" s="75">
        <v>5955</v>
      </c>
      <c r="CQ10" s="75">
        <v>0</v>
      </c>
      <c r="CR10" s="75">
        <v>0</v>
      </c>
      <c r="CS10" s="75">
        <v>0</v>
      </c>
      <c r="CT10" s="75">
        <v>4652</v>
      </c>
      <c r="CU10" s="75">
        <v>26245</v>
      </c>
      <c r="CV10" s="75">
        <v>0</v>
      </c>
      <c r="CW10" s="75">
        <v>0</v>
      </c>
      <c r="CX10" s="75">
        <v>8461</v>
      </c>
      <c r="CY10" s="75">
        <v>-1095</v>
      </c>
      <c r="CZ10" s="75">
        <v>114364</v>
      </c>
      <c r="DA10" s="75">
        <v>0</v>
      </c>
      <c r="DB10" s="75">
        <v>0</v>
      </c>
      <c r="DC10" s="75">
        <v>114581</v>
      </c>
      <c r="DD10" s="75">
        <v>0</v>
      </c>
      <c r="DE10" s="75">
        <v>68747</v>
      </c>
      <c r="DF10" s="75">
        <v>0</v>
      </c>
      <c r="DG10" s="75">
        <v>0</v>
      </c>
      <c r="DH10" s="75">
        <v>0</v>
      </c>
      <c r="DI10" s="75">
        <v>-16041</v>
      </c>
      <c r="DJ10" s="75">
        <v>-92</v>
      </c>
      <c r="DK10" s="75">
        <v>-3176</v>
      </c>
      <c r="DL10" s="75">
        <v>0</v>
      </c>
      <c r="DM10" s="75">
        <v>184804</v>
      </c>
      <c r="DN10" s="75">
        <v>0</v>
      </c>
      <c r="DO10" s="75">
        <v>0</v>
      </c>
      <c r="DP10" s="75">
        <v>-325</v>
      </c>
      <c r="DQ10" s="75">
        <v>127672</v>
      </c>
      <c r="DR10" s="75">
        <v>61346</v>
      </c>
      <c r="DS10" s="75">
        <v>200773</v>
      </c>
      <c r="DT10" s="75">
        <v>487</v>
      </c>
      <c r="DU10" s="75">
        <v>-324240</v>
      </c>
      <c r="DV10" s="75">
        <v>-1880</v>
      </c>
      <c r="DW10" s="75">
        <v>-634</v>
      </c>
      <c r="DX10" s="75">
        <v>0</v>
      </c>
      <c r="DY10" s="75">
        <v>77693</v>
      </c>
      <c r="DZ10" s="75">
        <v>485</v>
      </c>
      <c r="EA10" s="75">
        <v>-316</v>
      </c>
      <c r="EB10" s="75">
        <v>485</v>
      </c>
      <c r="EC10" s="75">
        <v>-3847</v>
      </c>
      <c r="ED10" s="75">
        <v>-9</v>
      </c>
      <c r="EE10" s="75">
        <v>-3501</v>
      </c>
      <c r="EF10" s="75">
        <v>0</v>
      </c>
      <c r="EG10" s="75">
        <v>-558</v>
      </c>
      <c r="EH10" s="75">
        <v>0</v>
      </c>
      <c r="EI10" s="75">
        <v>0</v>
      </c>
      <c r="EJ10" s="75">
        <v>0</v>
      </c>
      <c r="EK10" s="75">
        <v>0</v>
      </c>
      <c r="EL10" s="75">
        <v>0</v>
      </c>
      <c r="EM10" s="75">
        <v>1582</v>
      </c>
      <c r="EN10" s="75">
        <v>-16347</v>
      </c>
      <c r="EO10" s="75">
        <v>334</v>
      </c>
      <c r="EP10" s="75">
        <v>-73101</v>
      </c>
      <c r="EQ10" s="75">
        <v>-217</v>
      </c>
      <c r="ER10" s="75">
        <v>-9</v>
      </c>
      <c r="ES10" s="75">
        <v>0</v>
      </c>
      <c r="ET10" s="75">
        <v>-1046</v>
      </c>
      <c r="EU10" s="75">
        <v>-69070</v>
      </c>
      <c r="EV10" s="75">
        <v>-324874</v>
      </c>
      <c r="EW10" s="75">
        <v>76524</v>
      </c>
      <c r="EX10" s="75">
        <v>323</v>
      </c>
      <c r="EY10" s="75">
        <v>-1843</v>
      </c>
      <c r="EZ10" s="75">
        <v>112003</v>
      </c>
      <c r="FA10" s="75">
        <v>114581</v>
      </c>
      <c r="FB10" s="75">
        <v>33511</v>
      </c>
      <c r="FC10" s="75">
        <v>1213128</v>
      </c>
      <c r="FD10" s="75">
        <v>77</v>
      </c>
      <c r="FE10" s="75">
        <v>-1123</v>
      </c>
      <c r="FF10" s="75">
        <v>1086502</v>
      </c>
      <c r="FG10" s="75">
        <v>0</v>
      </c>
      <c r="FH10" s="75">
        <v>-324240</v>
      </c>
      <c r="FI10" s="75">
        <v>-34628</v>
      </c>
      <c r="FJ10" s="75">
        <v>1213051</v>
      </c>
      <c r="FK10" s="75">
        <v>1085379</v>
      </c>
      <c r="FL10" s="75">
        <v>17857</v>
      </c>
      <c r="FM10" s="75">
        <v>1166817</v>
      </c>
      <c r="FN10" s="75">
        <v>997255</v>
      </c>
      <c r="FO10" s="75">
        <v>-3594</v>
      </c>
      <c r="FP10" s="75">
        <v>45688</v>
      </c>
      <c r="FQ10" s="75">
        <v>-8054</v>
      </c>
      <c r="FR10" s="75">
        <v>6057</v>
      </c>
      <c r="FS10" s="75">
        <v>-29540</v>
      </c>
      <c r="FT10" s="75">
        <v>55736</v>
      </c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  <c r="LC10" s="66"/>
      <c r="LD10" s="66"/>
      <c r="LE10" s="66"/>
      <c r="LF10" s="65"/>
      <c r="LG10" s="65"/>
      <c r="LH10" s="65"/>
      <c r="LI10" s="65"/>
      <c r="LJ10" s="65"/>
      <c r="LK10" s="65"/>
      <c r="LL10" s="65"/>
      <c r="LM10" s="65"/>
      <c r="LN10" s="65"/>
      <c r="LO10" s="65"/>
      <c r="LP10" s="65"/>
      <c r="LQ10" s="65"/>
      <c r="LR10" s="65"/>
      <c r="LS10" s="65"/>
      <c r="LT10" s="65"/>
      <c r="LU10" s="65"/>
      <c r="LV10" s="65"/>
      <c r="LW10" s="65"/>
      <c r="LX10" s="65"/>
      <c r="LY10" s="65"/>
    </row>
    <row r="11" spans="1:337" x14ac:dyDescent="0.25">
      <c r="A11" s="73">
        <v>201912</v>
      </c>
      <c r="B11" s="75">
        <v>62972</v>
      </c>
      <c r="C11" s="76" t="s">
        <v>566</v>
      </c>
      <c r="D11" s="75">
        <v>125000</v>
      </c>
      <c r="E11" s="75"/>
      <c r="F11" s="75">
        <v>1606230</v>
      </c>
      <c r="G11" s="75">
        <v>129270858</v>
      </c>
      <c r="H11" s="75"/>
      <c r="I11" s="75">
        <v>823004</v>
      </c>
      <c r="J11" s="75">
        <v>3821345</v>
      </c>
      <c r="K11" s="75"/>
      <c r="L11" s="75"/>
      <c r="M11" s="75">
        <v>6879</v>
      </c>
      <c r="N11" s="75"/>
      <c r="O11" s="75"/>
      <c r="P11" s="75"/>
      <c r="Q11" s="75"/>
      <c r="R11" s="75">
        <v>319</v>
      </c>
      <c r="S11" s="75"/>
      <c r="T11" s="75">
        <v>194152</v>
      </c>
      <c r="U11" s="75">
        <v>68823824</v>
      </c>
      <c r="V11" s="75">
        <v>5080415</v>
      </c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>
        <v>2537902</v>
      </c>
      <c r="AJ11" s="75">
        <v>8276832</v>
      </c>
      <c r="AK11" s="75"/>
      <c r="AL11" s="75">
        <v>20400292</v>
      </c>
      <c r="AM11" s="75"/>
      <c r="AN11" s="75">
        <v>116978266</v>
      </c>
      <c r="AO11" s="75"/>
      <c r="AP11" s="75">
        <v>111897851</v>
      </c>
      <c r="AQ11" s="75"/>
      <c r="AR11" s="75"/>
      <c r="AS11" s="75"/>
      <c r="AT11" s="75">
        <v>127951770</v>
      </c>
      <c r="AU11" s="75">
        <v>106867</v>
      </c>
      <c r="AV11" s="75"/>
      <c r="AW11" s="75">
        <v>74955335</v>
      </c>
      <c r="AX11" s="75"/>
      <c r="AY11" s="75">
        <v>59021079</v>
      </c>
      <c r="AZ11" s="75">
        <v>22853772</v>
      </c>
      <c r="BA11" s="75">
        <v>2024394</v>
      </c>
      <c r="BB11" s="75">
        <v>56996685</v>
      </c>
      <c r="BC11" s="75">
        <v>16470192</v>
      </c>
      <c r="BD11" s="75"/>
      <c r="BE11" s="75">
        <v>816125</v>
      </c>
      <c r="BF11" s="75">
        <v>111897851</v>
      </c>
      <c r="BG11" s="75">
        <v>319</v>
      </c>
      <c r="BH11" s="75"/>
      <c r="BI11" s="75"/>
      <c r="BJ11" s="75"/>
      <c r="BK11" s="75">
        <v>39814190</v>
      </c>
      <c r="BL11" s="75"/>
      <c r="BM11" s="75"/>
      <c r="BN11" s="75"/>
      <c r="BO11" s="75">
        <v>3821345</v>
      </c>
      <c r="BP11" s="75">
        <v>69152</v>
      </c>
      <c r="BQ11" s="75">
        <v>263</v>
      </c>
      <c r="BR11" s="75">
        <v>456822</v>
      </c>
      <c r="BS11" s="75">
        <v>129270858</v>
      </c>
      <c r="BT11" s="75"/>
      <c r="BU11" s="75"/>
      <c r="BV11" s="75">
        <v>3672</v>
      </c>
      <c r="BW11" s="75"/>
      <c r="BX11" s="75">
        <v>72031</v>
      </c>
      <c r="BY11" s="75"/>
      <c r="BZ11" s="75"/>
      <c r="CA11" s="75"/>
      <c r="CB11" s="75"/>
      <c r="CC11" s="75"/>
      <c r="CD11" s="75"/>
      <c r="CE11" s="75"/>
      <c r="CF11" s="75"/>
      <c r="CG11" s="75">
        <v>332635</v>
      </c>
      <c r="CH11" s="75">
        <v>38943</v>
      </c>
      <c r="CI11" s="75">
        <v>7320</v>
      </c>
      <c r="CJ11" s="75"/>
      <c r="CK11" s="75"/>
      <c r="CL11" s="75"/>
      <c r="CM11" s="75"/>
      <c r="CN11" s="75"/>
      <c r="CO11" s="75"/>
      <c r="CP11" s="75">
        <v>4132700</v>
      </c>
      <c r="CQ11" s="75"/>
      <c r="CR11" s="75"/>
      <c r="CS11" s="75">
        <v>6128978</v>
      </c>
      <c r="CT11" s="75">
        <v>124187</v>
      </c>
      <c r="CU11" s="75">
        <v>31623</v>
      </c>
      <c r="CV11" s="75">
        <v>23212</v>
      </c>
      <c r="CW11" s="75"/>
      <c r="CX11" s="75">
        <v>4619</v>
      </c>
      <c r="CY11" s="75"/>
      <c r="CZ11" s="75">
        <v>6177477</v>
      </c>
      <c r="DA11" s="75"/>
      <c r="DB11" s="75"/>
      <c r="DC11" s="75">
        <v>6178758</v>
      </c>
      <c r="DD11" s="75"/>
      <c r="DE11" s="75">
        <v>3031</v>
      </c>
      <c r="DF11" s="75"/>
      <c r="DG11" s="75">
        <v>4283</v>
      </c>
      <c r="DH11" s="75"/>
      <c r="DI11" s="75">
        <v>-2061879</v>
      </c>
      <c r="DJ11" s="75"/>
      <c r="DK11" s="75">
        <v>-226122</v>
      </c>
      <c r="DL11" s="75">
        <v>10764152</v>
      </c>
      <c r="DM11" s="75">
        <v>13485371</v>
      </c>
      <c r="DN11" s="75"/>
      <c r="DO11" s="75"/>
      <c r="DP11" s="75">
        <v>-59</v>
      </c>
      <c r="DQ11" s="75">
        <v>-13329113</v>
      </c>
      <c r="DR11" s="75">
        <v>-13666</v>
      </c>
      <c r="DS11" s="75">
        <v>-13329113</v>
      </c>
      <c r="DT11" s="75"/>
      <c r="DU11" s="75">
        <v>-2622116</v>
      </c>
      <c r="DV11" s="75">
        <v>-209295</v>
      </c>
      <c r="DW11" s="75"/>
      <c r="DX11" s="75"/>
      <c r="DY11" s="75">
        <v>7650</v>
      </c>
      <c r="DZ11" s="75"/>
      <c r="EA11" s="75"/>
      <c r="EB11" s="75"/>
      <c r="EC11" s="75">
        <v>-259545</v>
      </c>
      <c r="ED11" s="75"/>
      <c r="EE11" s="75">
        <v>-226181</v>
      </c>
      <c r="EF11" s="75"/>
      <c r="EG11" s="75"/>
      <c r="EH11" s="75"/>
      <c r="EI11" s="75"/>
      <c r="EJ11" s="75"/>
      <c r="EK11" s="75">
        <v>113231</v>
      </c>
      <c r="EL11" s="75"/>
      <c r="EM11" s="75"/>
      <c r="EN11" s="75">
        <v>-21316</v>
      </c>
      <c r="EO11" s="75"/>
      <c r="EP11" s="75"/>
      <c r="EQ11" s="75">
        <v>-1281</v>
      </c>
      <c r="ER11" s="75"/>
      <c r="ES11" s="75"/>
      <c r="ET11" s="75">
        <v>-1156363</v>
      </c>
      <c r="EU11" s="75">
        <v>-3031</v>
      </c>
      <c r="EV11" s="75">
        <v>-2622116</v>
      </c>
      <c r="EW11" s="75">
        <v>2112974</v>
      </c>
      <c r="EX11" s="75"/>
      <c r="EY11" s="75">
        <v>-9531</v>
      </c>
      <c r="EZ11" s="75">
        <v>709557</v>
      </c>
      <c r="FA11" s="75">
        <v>6178758</v>
      </c>
      <c r="FB11" s="75">
        <v>16470192</v>
      </c>
      <c r="FC11" s="75">
        <v>102492790</v>
      </c>
      <c r="FD11" s="75">
        <v>3924052</v>
      </c>
      <c r="FE11" s="75">
        <v>-5080415</v>
      </c>
      <c r="FF11" s="75">
        <v>116978266</v>
      </c>
      <c r="FG11" s="75">
        <v>0</v>
      </c>
      <c r="FH11" s="75">
        <v>-2533500</v>
      </c>
      <c r="FI11" s="75">
        <v>-9515238</v>
      </c>
      <c r="FJ11" s="75">
        <v>98568738</v>
      </c>
      <c r="FK11" s="75">
        <v>111897851</v>
      </c>
      <c r="FL11" s="75">
        <v>0</v>
      </c>
      <c r="FM11" s="75">
        <v>87690773</v>
      </c>
      <c r="FN11" s="75">
        <v>93733935</v>
      </c>
      <c r="FO11" s="75">
        <v>2214</v>
      </c>
      <c r="FP11" s="75">
        <v>2541804</v>
      </c>
      <c r="FQ11" s="75">
        <v>-272858</v>
      </c>
      <c r="FR11" s="75">
        <v>126745</v>
      </c>
      <c r="FS11" s="75">
        <v>-5286779</v>
      </c>
      <c r="FT11" s="75">
        <v>6774139</v>
      </c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  <c r="LC11" s="66"/>
      <c r="LD11" s="66"/>
      <c r="LE11" s="66"/>
      <c r="LF11" s="65"/>
      <c r="LG11" s="65"/>
      <c r="LH11" s="65"/>
      <c r="LI11" s="65"/>
      <c r="LJ11" s="65"/>
      <c r="LK11" s="65"/>
      <c r="LL11" s="65"/>
      <c r="LM11" s="65"/>
      <c r="LN11" s="65"/>
      <c r="LO11" s="65"/>
      <c r="LP11" s="65"/>
      <c r="LQ11" s="65"/>
      <c r="LR11" s="65"/>
      <c r="LS11" s="65"/>
      <c r="LT11" s="65"/>
      <c r="LU11" s="65"/>
      <c r="LV11" s="65"/>
      <c r="LW11" s="65"/>
      <c r="LX11" s="65"/>
      <c r="LY11" s="65"/>
    </row>
    <row r="12" spans="1:337" x14ac:dyDescent="0.25">
      <c r="A12" s="73">
        <v>201912</v>
      </c>
      <c r="B12" s="75">
        <v>62997</v>
      </c>
      <c r="C12" s="76" t="s">
        <v>567</v>
      </c>
      <c r="D12" s="75">
        <v>7649</v>
      </c>
      <c r="E12" s="75">
        <v>0</v>
      </c>
      <c r="F12" s="75">
        <v>3482628</v>
      </c>
      <c r="G12" s="75">
        <v>271087041</v>
      </c>
      <c r="H12" s="75">
        <v>0</v>
      </c>
      <c r="I12" s="75">
        <v>3396962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2313</v>
      </c>
      <c r="S12" s="75">
        <v>0</v>
      </c>
      <c r="T12" s="75">
        <v>4645069</v>
      </c>
      <c r="U12" s="75">
        <v>12768934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0</v>
      </c>
      <c r="AG12" s="75">
        <v>0</v>
      </c>
      <c r="AH12" s="75">
        <v>0</v>
      </c>
      <c r="AI12" s="75">
        <v>10601619</v>
      </c>
      <c r="AJ12" s="75">
        <v>22479393</v>
      </c>
      <c r="AK12" s="75">
        <v>3039496</v>
      </c>
      <c r="AL12" s="75">
        <v>4365659</v>
      </c>
      <c r="AM12" s="75">
        <v>0</v>
      </c>
      <c r="AN12" s="75">
        <v>243895538</v>
      </c>
      <c r="AO12" s="75">
        <v>67041</v>
      </c>
      <c r="AP12" s="75">
        <v>7892435</v>
      </c>
      <c r="AQ12" s="75">
        <v>236003103</v>
      </c>
      <c r="AR12" s="75">
        <v>54214</v>
      </c>
      <c r="AS12" s="75">
        <v>250328520</v>
      </c>
      <c r="AT12" s="75">
        <v>14309689</v>
      </c>
      <c r="AU12" s="75">
        <v>0</v>
      </c>
      <c r="AV12" s="75">
        <v>0</v>
      </c>
      <c r="AW12" s="75">
        <v>0</v>
      </c>
      <c r="AX12" s="75">
        <v>124936</v>
      </c>
      <c r="AY12" s="75">
        <v>1540755</v>
      </c>
      <c r="AZ12" s="75">
        <v>2239183</v>
      </c>
      <c r="BA12" s="75">
        <v>313886</v>
      </c>
      <c r="BB12" s="75">
        <v>1122279</v>
      </c>
      <c r="BC12" s="75">
        <v>3526776</v>
      </c>
      <c r="BD12" s="75">
        <v>0</v>
      </c>
      <c r="BE12" s="75">
        <v>3396962</v>
      </c>
      <c r="BF12" s="75">
        <v>243895538</v>
      </c>
      <c r="BG12" s="75">
        <v>2313</v>
      </c>
      <c r="BH12" s="75">
        <v>0</v>
      </c>
      <c r="BI12" s="75">
        <v>0</v>
      </c>
      <c r="BJ12" s="75">
        <v>236003103</v>
      </c>
      <c r="BK12" s="75">
        <v>7819867</v>
      </c>
      <c r="BL12" s="75">
        <v>0</v>
      </c>
      <c r="BM12" s="75">
        <v>0</v>
      </c>
      <c r="BN12" s="75">
        <v>0</v>
      </c>
      <c r="BO12" s="75">
        <v>0</v>
      </c>
      <c r="BP12" s="75">
        <v>4637420</v>
      </c>
      <c r="BQ12" s="75">
        <v>0</v>
      </c>
      <c r="BR12" s="75">
        <v>1183322</v>
      </c>
      <c r="BS12" s="75">
        <v>271087041</v>
      </c>
      <c r="BT12" s="75">
        <v>0</v>
      </c>
      <c r="BU12" s="75">
        <v>0</v>
      </c>
      <c r="BV12" s="75">
        <v>0</v>
      </c>
      <c r="BW12" s="75">
        <v>0</v>
      </c>
      <c r="BX12" s="75">
        <v>0</v>
      </c>
      <c r="BY12" s="75">
        <v>0</v>
      </c>
      <c r="BZ12" s="75">
        <v>0</v>
      </c>
      <c r="CA12" s="75">
        <v>0</v>
      </c>
      <c r="CB12" s="75">
        <v>0</v>
      </c>
      <c r="CC12" s="75">
        <v>1039925</v>
      </c>
      <c r="CD12" s="75">
        <v>0</v>
      </c>
      <c r="CE12" s="75">
        <v>1039925</v>
      </c>
      <c r="CF12" s="75">
        <v>0</v>
      </c>
      <c r="CG12" s="75">
        <v>901056</v>
      </c>
      <c r="CH12" s="75">
        <v>1812023</v>
      </c>
      <c r="CI12" s="75">
        <v>40721</v>
      </c>
      <c r="CJ12" s="75">
        <v>0</v>
      </c>
      <c r="CK12" s="75">
        <v>0</v>
      </c>
      <c r="CL12" s="75">
        <v>0</v>
      </c>
      <c r="CM12" s="75">
        <v>67041</v>
      </c>
      <c r="CN12" s="75">
        <v>104590</v>
      </c>
      <c r="CO12" s="75">
        <v>0</v>
      </c>
      <c r="CP12" s="75">
        <v>5355649</v>
      </c>
      <c r="CQ12" s="75">
        <v>0</v>
      </c>
      <c r="CR12" s="75">
        <v>0</v>
      </c>
      <c r="CS12" s="75">
        <v>1689410</v>
      </c>
      <c r="CT12" s="75">
        <v>282266</v>
      </c>
      <c r="CU12" s="75">
        <v>731376</v>
      </c>
      <c r="CV12" s="75">
        <v>895537</v>
      </c>
      <c r="CW12" s="75">
        <v>0</v>
      </c>
      <c r="CX12" s="75">
        <v>-8200</v>
      </c>
      <c r="CY12" s="75"/>
      <c r="CZ12" s="75">
        <v>13490584</v>
      </c>
      <c r="DA12" s="75">
        <v>24802</v>
      </c>
      <c r="DB12" s="75">
        <v>-24080</v>
      </c>
      <c r="DC12" s="75">
        <v>13490584</v>
      </c>
      <c r="DD12" s="75">
        <v>0</v>
      </c>
      <c r="DE12" s="75">
        <v>474712</v>
      </c>
      <c r="DF12" s="75"/>
      <c r="DG12" s="75">
        <v>0</v>
      </c>
      <c r="DH12" s="75"/>
      <c r="DI12" s="75">
        <v>-4392374</v>
      </c>
      <c r="DJ12" s="75"/>
      <c r="DK12" s="75">
        <v>-257600</v>
      </c>
      <c r="DL12" s="75">
        <v>2265967</v>
      </c>
      <c r="DM12" s="75">
        <v>28837447</v>
      </c>
      <c r="DN12" s="75"/>
      <c r="DO12" s="75">
        <v>0</v>
      </c>
      <c r="DP12" s="75">
        <v>0</v>
      </c>
      <c r="DQ12" s="75">
        <v>-29775199</v>
      </c>
      <c r="DR12" s="75">
        <v>363368</v>
      </c>
      <c r="DS12" s="75">
        <v>-29775199</v>
      </c>
      <c r="DT12" s="75"/>
      <c r="DU12" s="75">
        <v>-7540212</v>
      </c>
      <c r="DV12" s="75">
        <v>-419864</v>
      </c>
      <c r="DW12" s="75">
        <v>0</v>
      </c>
      <c r="DX12" s="75"/>
      <c r="DY12" s="75">
        <v>467235</v>
      </c>
      <c r="DZ12" s="75"/>
      <c r="EA12" s="75"/>
      <c r="EB12" s="75">
        <v>0</v>
      </c>
      <c r="EC12" s="75">
        <v>0</v>
      </c>
      <c r="ED12" s="75"/>
      <c r="EE12" s="75">
        <v>-257600</v>
      </c>
      <c r="EF12" s="75"/>
      <c r="EG12" s="75"/>
      <c r="EH12" s="75"/>
      <c r="EI12" s="75"/>
      <c r="EJ12" s="75">
        <v>0</v>
      </c>
      <c r="EK12" s="75">
        <v>722518</v>
      </c>
      <c r="EL12" s="75"/>
      <c r="EM12" s="75"/>
      <c r="EN12" s="75">
        <v>-103867</v>
      </c>
      <c r="EO12" s="75"/>
      <c r="EP12" s="75">
        <v>0</v>
      </c>
      <c r="EQ12" s="75">
        <v>0</v>
      </c>
      <c r="ER12" s="75"/>
      <c r="ES12" s="75"/>
      <c r="ET12" s="75">
        <v>0</v>
      </c>
      <c r="EU12" s="75">
        <v>-370846</v>
      </c>
      <c r="EV12" s="75">
        <v>-7540212</v>
      </c>
      <c r="EW12" s="75">
        <v>19532039</v>
      </c>
      <c r="EX12" s="75"/>
      <c r="EY12" s="75">
        <v>-39377</v>
      </c>
      <c r="EZ12" s="75">
        <v>6776164</v>
      </c>
      <c r="FA12" s="75">
        <v>11984521</v>
      </c>
      <c r="FB12" s="75"/>
      <c r="FC12" s="75">
        <v>210241335</v>
      </c>
      <c r="FD12" s="75"/>
      <c r="FE12" s="75"/>
      <c r="FF12" s="75">
        <v>238650081</v>
      </c>
      <c r="FG12" s="75"/>
      <c r="FH12" s="75">
        <v>-6483563</v>
      </c>
      <c r="FI12" s="75">
        <v>-173571</v>
      </c>
      <c r="FJ12" s="75">
        <v>210241335</v>
      </c>
      <c r="FK12" s="75">
        <v>238650081</v>
      </c>
      <c r="FL12" s="75"/>
      <c r="FM12" s="75">
        <v>208639680</v>
      </c>
      <c r="FN12" s="75">
        <v>238650081</v>
      </c>
      <c r="FO12" s="75">
        <v>1755</v>
      </c>
      <c r="FP12" s="75">
        <v>24150215</v>
      </c>
      <c r="FQ12" s="75">
        <v>-270341</v>
      </c>
      <c r="FR12" s="75">
        <v>627814</v>
      </c>
      <c r="FS12" s="75">
        <v>-1428084</v>
      </c>
      <c r="FT12" s="75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65"/>
      <c r="LG12" s="65"/>
      <c r="LH12" s="65"/>
      <c r="LI12" s="65"/>
      <c r="LJ12" s="65"/>
      <c r="LK12" s="65"/>
      <c r="LL12" s="65"/>
      <c r="LM12" s="65"/>
      <c r="LN12" s="65"/>
      <c r="LO12" s="65"/>
      <c r="LP12" s="65"/>
      <c r="LQ12" s="65"/>
      <c r="LR12" s="65"/>
      <c r="LS12" s="65"/>
      <c r="LT12" s="65"/>
      <c r="LU12" s="65"/>
      <c r="LV12" s="65"/>
      <c r="LW12" s="65"/>
      <c r="LX12" s="65"/>
      <c r="LY12" s="65"/>
    </row>
    <row r="13" spans="1:337" x14ac:dyDescent="0.25">
      <c r="A13" s="73">
        <v>201912</v>
      </c>
      <c r="B13" s="75">
        <v>62548</v>
      </c>
      <c r="C13" s="76" t="s">
        <v>1118</v>
      </c>
      <c r="D13" s="75">
        <v>800</v>
      </c>
      <c r="E13" s="75">
        <v>0</v>
      </c>
      <c r="F13" s="75">
        <v>0</v>
      </c>
      <c r="G13" s="75">
        <v>293329559</v>
      </c>
      <c r="H13" s="75">
        <v>3657671</v>
      </c>
      <c r="I13" s="75">
        <v>5181534</v>
      </c>
      <c r="J13" s="75">
        <v>4256263</v>
      </c>
      <c r="K13" s="75">
        <v>0</v>
      </c>
      <c r="L13" s="75">
        <v>0</v>
      </c>
      <c r="M13" s="75">
        <v>7714</v>
      </c>
      <c r="N13" s="75">
        <v>0</v>
      </c>
      <c r="O13" s="75">
        <v>99483</v>
      </c>
      <c r="P13" s="75">
        <v>99483</v>
      </c>
      <c r="Q13" s="75">
        <v>0</v>
      </c>
      <c r="R13" s="75">
        <v>0</v>
      </c>
      <c r="S13" s="75">
        <v>0</v>
      </c>
      <c r="T13" s="75">
        <v>3657104</v>
      </c>
      <c r="U13" s="75">
        <v>154996874</v>
      </c>
      <c r="V13" s="75">
        <v>0</v>
      </c>
      <c r="W13" s="75">
        <v>0</v>
      </c>
      <c r="X13" s="75">
        <v>0</v>
      </c>
      <c r="Y13" s="75">
        <v>0</v>
      </c>
      <c r="Z13" s="75">
        <v>71764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20994470</v>
      </c>
      <c r="AJ13" s="75">
        <v>73526782</v>
      </c>
      <c r="AK13" s="75">
        <v>35078</v>
      </c>
      <c r="AL13" s="75">
        <v>7220191</v>
      </c>
      <c r="AM13" s="75">
        <v>0</v>
      </c>
      <c r="AN13" s="75">
        <v>211727324</v>
      </c>
      <c r="AO13" s="75">
        <v>0</v>
      </c>
      <c r="AP13" s="75">
        <v>116001567</v>
      </c>
      <c r="AQ13" s="75">
        <v>95725757</v>
      </c>
      <c r="AR13" s="75">
        <v>0</v>
      </c>
      <c r="AS13" s="75">
        <v>100193045</v>
      </c>
      <c r="AT13" s="75">
        <v>182444126</v>
      </c>
      <c r="AU13" s="75">
        <v>0</v>
      </c>
      <c r="AV13" s="75">
        <v>8314147</v>
      </c>
      <c r="AW13" s="75">
        <v>96856488</v>
      </c>
      <c r="AX13" s="75">
        <v>468302</v>
      </c>
      <c r="AY13" s="75">
        <v>27447252</v>
      </c>
      <c r="AZ13" s="75">
        <v>4234237</v>
      </c>
      <c r="BA13" s="75">
        <v>244583</v>
      </c>
      <c r="BB13" s="75">
        <v>25840482</v>
      </c>
      <c r="BC13" s="75">
        <v>11528755</v>
      </c>
      <c r="BD13" s="75">
        <v>0</v>
      </c>
      <c r="BE13" s="75">
        <v>1516149</v>
      </c>
      <c r="BF13" s="75">
        <v>211727324</v>
      </c>
      <c r="BG13" s="75">
        <v>0</v>
      </c>
      <c r="BH13" s="75">
        <v>0</v>
      </c>
      <c r="BI13" s="75">
        <v>0</v>
      </c>
      <c r="BJ13" s="75">
        <v>95725757</v>
      </c>
      <c r="BK13" s="75">
        <v>95885120</v>
      </c>
      <c r="BL13" s="75">
        <v>0</v>
      </c>
      <c r="BM13" s="75">
        <v>0</v>
      </c>
      <c r="BN13" s="75">
        <v>0</v>
      </c>
      <c r="BO13" s="75">
        <v>4256263</v>
      </c>
      <c r="BP13" s="75">
        <v>3556821</v>
      </c>
      <c r="BQ13" s="75">
        <v>162086</v>
      </c>
      <c r="BR13" s="75">
        <v>4077069</v>
      </c>
      <c r="BS13" s="75">
        <v>293329559</v>
      </c>
      <c r="BT13" s="75">
        <v>0</v>
      </c>
      <c r="BU13" s="75">
        <v>0</v>
      </c>
      <c r="BV13" s="75">
        <v>126428</v>
      </c>
      <c r="BW13" s="75">
        <v>0</v>
      </c>
      <c r="BX13" s="75">
        <v>396133</v>
      </c>
      <c r="BY13" s="75">
        <v>0</v>
      </c>
      <c r="BZ13" s="75">
        <v>0</v>
      </c>
      <c r="CA13" s="75">
        <v>0</v>
      </c>
      <c r="CB13" s="75">
        <v>0</v>
      </c>
      <c r="CC13" s="75">
        <v>339640</v>
      </c>
      <c r="CD13" s="75">
        <v>0</v>
      </c>
      <c r="CE13" s="75">
        <v>339640</v>
      </c>
      <c r="CF13" s="75">
        <v>0</v>
      </c>
      <c r="CG13" s="75">
        <v>3829252</v>
      </c>
      <c r="CH13" s="75">
        <v>1433785</v>
      </c>
      <c r="CI13" s="75">
        <v>1019089</v>
      </c>
      <c r="CJ13" s="75">
        <v>90601</v>
      </c>
      <c r="CK13" s="75">
        <v>0</v>
      </c>
      <c r="CL13" s="75">
        <v>0</v>
      </c>
      <c r="CM13" s="75">
        <v>0</v>
      </c>
      <c r="CN13" s="75">
        <v>1271586</v>
      </c>
      <c r="CO13" s="75">
        <v>0</v>
      </c>
      <c r="CP13" s="75">
        <v>52425470</v>
      </c>
      <c r="CQ13" s="75">
        <v>0</v>
      </c>
      <c r="CR13" s="75">
        <v>0</v>
      </c>
      <c r="CS13" s="75">
        <v>45968640</v>
      </c>
      <c r="CT13" s="75">
        <v>247817</v>
      </c>
      <c r="CU13" s="75">
        <v>75056</v>
      </c>
      <c r="CV13" s="75">
        <v>0</v>
      </c>
      <c r="CW13" s="75">
        <v>0</v>
      </c>
      <c r="CX13" s="75">
        <v>-57998</v>
      </c>
      <c r="CY13" s="75">
        <v>0</v>
      </c>
      <c r="CZ13" s="75">
        <v>10128728</v>
      </c>
      <c r="DA13" s="75">
        <v>0</v>
      </c>
      <c r="DB13" s="75">
        <v>0</v>
      </c>
      <c r="DC13" s="75">
        <v>10129139</v>
      </c>
      <c r="DD13" s="75">
        <v>0</v>
      </c>
      <c r="DE13" s="75">
        <v>106035</v>
      </c>
      <c r="DF13" s="75">
        <v>0</v>
      </c>
      <c r="DG13" s="75">
        <v>0</v>
      </c>
      <c r="DH13" s="75">
        <v>0</v>
      </c>
      <c r="DI13" s="75">
        <v>-3486880</v>
      </c>
      <c r="DJ13" s="75">
        <v>0</v>
      </c>
      <c r="DK13" s="75">
        <v>-174743</v>
      </c>
      <c r="DL13" s="75">
        <v>11617156</v>
      </c>
      <c r="DM13" s="75">
        <v>18746538</v>
      </c>
      <c r="DN13" s="75">
        <v>0</v>
      </c>
      <c r="DO13" s="75">
        <v>0</v>
      </c>
      <c r="DP13" s="75">
        <v>0</v>
      </c>
      <c r="DQ13" s="75">
        <v>-15804511</v>
      </c>
      <c r="DR13" s="75">
        <v>79528</v>
      </c>
      <c r="DS13" s="75">
        <v>-15804511</v>
      </c>
      <c r="DT13" s="75">
        <v>0</v>
      </c>
      <c r="DU13" s="75">
        <v>-9416070</v>
      </c>
      <c r="DV13" s="75">
        <v>-299828</v>
      </c>
      <c r="DW13" s="75">
        <v>0</v>
      </c>
      <c r="DX13" s="75">
        <v>0</v>
      </c>
      <c r="DY13" s="75">
        <v>48037</v>
      </c>
      <c r="DZ13" s="75">
        <v>0</v>
      </c>
      <c r="EA13" s="75">
        <v>0</v>
      </c>
      <c r="EB13" s="75">
        <v>0</v>
      </c>
      <c r="EC13" s="75">
        <v>54975</v>
      </c>
      <c r="ED13" s="75">
        <v>0</v>
      </c>
      <c r="EE13" s="75">
        <v>-174743</v>
      </c>
      <c r="EF13" s="75">
        <v>0</v>
      </c>
      <c r="EG13" s="75">
        <v>0</v>
      </c>
      <c r="EH13" s="75">
        <v>0</v>
      </c>
      <c r="EI13" s="75">
        <v>0</v>
      </c>
      <c r="EJ13" s="75">
        <v>0</v>
      </c>
      <c r="EK13" s="75">
        <v>68616</v>
      </c>
      <c r="EL13" s="75">
        <v>0</v>
      </c>
      <c r="EM13" s="75">
        <v>0</v>
      </c>
      <c r="EN13" s="75">
        <v>31491</v>
      </c>
      <c r="EO13" s="75">
        <v>0</v>
      </c>
      <c r="EP13" s="75">
        <v>0</v>
      </c>
      <c r="EQ13" s="75">
        <v>-412</v>
      </c>
      <c r="ER13" s="75">
        <v>0</v>
      </c>
      <c r="ES13" s="75">
        <v>0</v>
      </c>
      <c r="ET13" s="75">
        <v>0</v>
      </c>
      <c r="EU13" s="75">
        <v>-106035</v>
      </c>
      <c r="EV13" s="75">
        <v>-9416070</v>
      </c>
      <c r="EW13" s="75">
        <v>3727192</v>
      </c>
      <c r="EX13" s="75">
        <v>0</v>
      </c>
      <c r="EY13" s="75">
        <v>28848</v>
      </c>
      <c r="EZ13" s="75">
        <v>3604554</v>
      </c>
      <c r="FA13" s="75">
        <v>10129134</v>
      </c>
      <c r="FB13" s="75">
        <v>11528755</v>
      </c>
      <c r="FC13" s="75">
        <v>194506944</v>
      </c>
      <c r="FD13" s="75">
        <v>0</v>
      </c>
      <c r="FE13" s="75">
        <v>0</v>
      </c>
      <c r="FF13" s="75">
        <v>211727105</v>
      </c>
      <c r="FG13" s="75">
        <v>38516</v>
      </c>
      <c r="FH13" s="75">
        <v>-9133686</v>
      </c>
      <c r="FI13" s="75">
        <v>-14353647</v>
      </c>
      <c r="FJ13" s="75">
        <v>194506944</v>
      </c>
      <c r="FK13" s="75">
        <v>211727105</v>
      </c>
      <c r="FL13" s="75">
        <v>0</v>
      </c>
      <c r="FM13" s="75">
        <v>155870046</v>
      </c>
      <c r="FN13" s="75">
        <v>183151744</v>
      </c>
      <c r="FO13" s="75">
        <v>15689158</v>
      </c>
      <c r="FP13" s="75">
        <v>10973239</v>
      </c>
      <c r="FQ13" s="75">
        <v>-256486</v>
      </c>
      <c r="FR13" s="75">
        <v>-119661</v>
      </c>
      <c r="FS13" s="75">
        <v>-24283251</v>
      </c>
      <c r="FT13" s="75">
        <v>17008090</v>
      </c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5"/>
      <c r="LG13" s="65"/>
      <c r="LH13" s="65"/>
      <c r="LI13" s="65"/>
      <c r="LJ13" s="65"/>
      <c r="LK13" s="65"/>
      <c r="LL13" s="65"/>
      <c r="LM13" s="65"/>
      <c r="LN13" s="65"/>
      <c r="LO13" s="65"/>
      <c r="LP13" s="65"/>
      <c r="LQ13" s="65"/>
      <c r="LR13" s="65"/>
      <c r="LS13" s="65"/>
      <c r="LT13" s="65"/>
      <c r="LU13" s="65"/>
      <c r="LV13" s="65"/>
      <c r="LW13" s="65"/>
      <c r="LX13" s="65"/>
      <c r="LY13" s="65"/>
    </row>
    <row r="14" spans="1:337" x14ac:dyDescent="0.25">
      <c r="A14" s="73">
        <v>201912</v>
      </c>
      <c r="B14" s="75">
        <v>63014</v>
      </c>
      <c r="C14" s="76" t="s">
        <v>568</v>
      </c>
      <c r="D14" s="75">
        <v>7500</v>
      </c>
      <c r="E14" s="75">
        <v>0</v>
      </c>
      <c r="F14" s="75">
        <v>337725</v>
      </c>
      <c r="G14" s="75">
        <v>32444814</v>
      </c>
      <c r="H14" s="75">
        <v>0</v>
      </c>
      <c r="I14" s="75">
        <v>215345</v>
      </c>
      <c r="J14" s="75">
        <v>70000</v>
      </c>
      <c r="K14" s="75">
        <v>0</v>
      </c>
      <c r="L14" s="75">
        <v>70000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442663</v>
      </c>
      <c r="U14" s="75">
        <v>2194654</v>
      </c>
      <c r="V14" s="75">
        <v>695819</v>
      </c>
      <c r="W14" s="75">
        <v>0</v>
      </c>
      <c r="X14" s="75">
        <v>0</v>
      </c>
      <c r="Y14" s="75">
        <v>0</v>
      </c>
      <c r="Z14" s="75">
        <v>212436</v>
      </c>
      <c r="AA14" s="75">
        <v>0</v>
      </c>
      <c r="AB14" s="75">
        <v>0</v>
      </c>
      <c r="AC14" s="75">
        <v>86993</v>
      </c>
      <c r="AD14" s="75">
        <v>67135</v>
      </c>
      <c r="AE14" s="75">
        <v>0</v>
      </c>
      <c r="AF14" s="75">
        <v>154128</v>
      </c>
      <c r="AG14" s="75">
        <v>0</v>
      </c>
      <c r="AH14" s="75">
        <v>0</v>
      </c>
      <c r="AI14" s="75">
        <v>0</v>
      </c>
      <c r="AJ14" s="75">
        <v>586064</v>
      </c>
      <c r="AK14" s="75">
        <v>7800</v>
      </c>
      <c r="AL14" s="75">
        <v>1715456</v>
      </c>
      <c r="AM14" s="75">
        <v>0</v>
      </c>
      <c r="AN14" s="75">
        <v>31345683</v>
      </c>
      <c r="AO14" s="75">
        <v>0</v>
      </c>
      <c r="AP14" s="75">
        <v>1732651</v>
      </c>
      <c r="AQ14" s="75">
        <v>28609107</v>
      </c>
      <c r="AR14" s="75"/>
      <c r="AS14" s="75">
        <v>29726571</v>
      </c>
      <c r="AT14" s="75">
        <v>2194654</v>
      </c>
      <c r="AU14" s="75">
        <v>0</v>
      </c>
      <c r="AV14" s="75">
        <v>553478</v>
      </c>
      <c r="AW14" s="75">
        <v>0</v>
      </c>
      <c r="AX14" s="75">
        <v>39479</v>
      </c>
      <c r="AY14" s="75">
        <v>0</v>
      </c>
      <c r="AZ14" s="75">
        <v>743</v>
      </c>
      <c r="BA14" s="75">
        <v>0</v>
      </c>
      <c r="BB14" s="75">
        <v>0</v>
      </c>
      <c r="BC14" s="75">
        <v>0</v>
      </c>
      <c r="BD14" s="75">
        <v>0</v>
      </c>
      <c r="BE14" s="75">
        <v>0</v>
      </c>
      <c r="BF14" s="75">
        <v>30542357</v>
      </c>
      <c r="BG14" s="75">
        <v>0</v>
      </c>
      <c r="BH14" s="75">
        <v>0</v>
      </c>
      <c r="BI14" s="75">
        <v>0</v>
      </c>
      <c r="BJ14" s="75">
        <v>28809706</v>
      </c>
      <c r="BK14" s="75">
        <v>1581545</v>
      </c>
      <c r="BL14" s="75">
        <v>199974</v>
      </c>
      <c r="BM14" s="75">
        <v>0</v>
      </c>
      <c r="BN14" s="75">
        <v>0</v>
      </c>
      <c r="BO14" s="75">
        <v>0</v>
      </c>
      <c r="BP14" s="75">
        <v>235189</v>
      </c>
      <c r="BQ14" s="75">
        <v>404</v>
      </c>
      <c r="BR14" s="75">
        <v>89969</v>
      </c>
      <c r="BS14" s="75">
        <v>32444814</v>
      </c>
      <c r="BT14" s="75">
        <v>101255</v>
      </c>
      <c r="BU14" s="75">
        <v>0</v>
      </c>
      <c r="BV14" s="75">
        <v>0</v>
      </c>
      <c r="BW14" s="75">
        <v>0</v>
      </c>
      <c r="BX14" s="75">
        <v>17196</v>
      </c>
      <c r="BY14" s="75">
        <v>200599</v>
      </c>
      <c r="BZ14" s="75">
        <v>6252</v>
      </c>
      <c r="CA14" s="75">
        <v>0</v>
      </c>
      <c r="CB14" s="75">
        <v>0</v>
      </c>
      <c r="CC14" s="75">
        <v>16325</v>
      </c>
      <c r="CD14" s="75">
        <v>0</v>
      </c>
      <c r="CE14" s="75">
        <v>16325</v>
      </c>
      <c r="CF14" s="75">
        <v>1648</v>
      </c>
      <c r="CG14" s="75">
        <v>79822</v>
      </c>
      <c r="CH14" s="75">
        <v>218275</v>
      </c>
      <c r="CI14" s="75">
        <v>14750</v>
      </c>
      <c r="CJ14" s="75">
        <v>0</v>
      </c>
      <c r="CK14" s="75">
        <v>0</v>
      </c>
      <c r="CL14" s="75">
        <v>215345</v>
      </c>
      <c r="CM14" s="75">
        <v>0</v>
      </c>
      <c r="CN14" s="75">
        <v>0</v>
      </c>
      <c r="CO14" s="75">
        <v>0</v>
      </c>
      <c r="CP14" s="75">
        <v>28103</v>
      </c>
      <c r="CQ14" s="75">
        <v>0</v>
      </c>
      <c r="CR14" s="75">
        <v>0</v>
      </c>
      <c r="CS14" s="75">
        <v>19409</v>
      </c>
      <c r="CT14" s="75">
        <v>10147</v>
      </c>
      <c r="CU14" s="75">
        <v>31424</v>
      </c>
      <c r="CV14" s="75">
        <v>0</v>
      </c>
      <c r="CW14" s="75">
        <v>0</v>
      </c>
      <c r="CX14" s="75">
        <v>-230207</v>
      </c>
      <c r="CY14" s="75">
        <v>-51150</v>
      </c>
      <c r="CZ14" s="75">
        <v>4321207</v>
      </c>
      <c r="DA14" s="75">
        <v>16336</v>
      </c>
      <c r="DB14" s="75">
        <v>0</v>
      </c>
      <c r="DC14" s="75">
        <v>4321457</v>
      </c>
      <c r="DD14" s="75">
        <v>0</v>
      </c>
      <c r="DE14" s="75">
        <v>5947</v>
      </c>
      <c r="DF14" s="75">
        <v>-5196</v>
      </c>
      <c r="DG14" s="75">
        <v>0</v>
      </c>
      <c r="DH14" s="75">
        <v>0</v>
      </c>
      <c r="DI14" s="75">
        <v>-636782</v>
      </c>
      <c r="DJ14" s="75">
        <v>-4654</v>
      </c>
      <c r="DK14" s="75">
        <v>-293121</v>
      </c>
      <c r="DL14" s="75">
        <v>0</v>
      </c>
      <c r="DM14" s="75">
        <v>4431632</v>
      </c>
      <c r="DN14" s="75">
        <v>7169</v>
      </c>
      <c r="DO14" s="75">
        <v>0</v>
      </c>
      <c r="DP14" s="75">
        <v>-109928</v>
      </c>
      <c r="DQ14" s="75">
        <v>-1886942</v>
      </c>
      <c r="DR14" s="75">
        <v>-333472</v>
      </c>
      <c r="DS14" s="75">
        <v>-1822957</v>
      </c>
      <c r="DT14" s="75">
        <v>222643</v>
      </c>
      <c r="DU14" s="75">
        <v>-6088842</v>
      </c>
      <c r="DV14" s="75">
        <v>-78202</v>
      </c>
      <c r="DW14" s="75">
        <v>79633</v>
      </c>
      <c r="DX14" s="75">
        <v>-30</v>
      </c>
      <c r="DY14" s="75">
        <v>-431098</v>
      </c>
      <c r="DZ14" s="75">
        <v>-223174</v>
      </c>
      <c r="EA14" s="75">
        <v>-393192</v>
      </c>
      <c r="EB14" s="75">
        <v>-223174</v>
      </c>
      <c r="EC14" s="75">
        <v>0</v>
      </c>
      <c r="ED14" s="75">
        <v>-47978</v>
      </c>
      <c r="EE14" s="75">
        <v>-403049</v>
      </c>
      <c r="EF14" s="75">
        <v>-7741</v>
      </c>
      <c r="EG14" s="75">
        <v>-193288</v>
      </c>
      <c r="EH14" s="75">
        <v>0</v>
      </c>
      <c r="EI14" s="75">
        <v>1939</v>
      </c>
      <c r="EJ14" s="75">
        <v>0</v>
      </c>
      <c r="EK14" s="75">
        <v>0</v>
      </c>
      <c r="EL14" s="75">
        <v>0</v>
      </c>
      <c r="EM14" s="75">
        <v>277050</v>
      </c>
      <c r="EN14" s="75">
        <v>97626</v>
      </c>
      <c r="EO14" s="75">
        <v>-209445</v>
      </c>
      <c r="EP14" s="75">
        <v>-63985</v>
      </c>
      <c r="EQ14" s="75">
        <v>-250</v>
      </c>
      <c r="ER14" s="75">
        <v>-55719</v>
      </c>
      <c r="ES14" s="75">
        <v>7026</v>
      </c>
      <c r="ET14" s="75">
        <v>-36910</v>
      </c>
      <c r="EU14" s="75">
        <v>-10154</v>
      </c>
      <c r="EV14" s="75">
        <v>-6009209</v>
      </c>
      <c r="EW14" s="75">
        <v>4258963</v>
      </c>
      <c r="EX14" s="75">
        <v>3124</v>
      </c>
      <c r="EY14" s="75">
        <v>-8718</v>
      </c>
      <c r="EZ14" s="75">
        <v>259589</v>
      </c>
      <c r="FA14" s="75">
        <v>4321457</v>
      </c>
      <c r="FB14" s="75">
        <v>362</v>
      </c>
      <c r="FC14" s="75">
        <v>28626968</v>
      </c>
      <c r="FD14" s="75">
        <v>658909</v>
      </c>
      <c r="FE14" s="75">
        <v>-695818</v>
      </c>
      <c r="FF14" s="75">
        <v>30486833</v>
      </c>
      <c r="FG14" s="75">
        <v>0</v>
      </c>
      <c r="FH14" s="75">
        <v>-6087354</v>
      </c>
      <c r="FI14" s="75">
        <v>-748</v>
      </c>
      <c r="FJ14" s="75">
        <v>27968059</v>
      </c>
      <c r="FK14" s="75">
        <v>29791015</v>
      </c>
      <c r="FL14" s="75">
        <v>39</v>
      </c>
      <c r="FM14" s="75">
        <v>28635326</v>
      </c>
      <c r="FN14" s="75">
        <v>30499492</v>
      </c>
      <c r="FO14" s="75">
        <v>0</v>
      </c>
      <c r="FP14" s="75">
        <v>3801424</v>
      </c>
      <c r="FQ14" s="75">
        <v>-247710</v>
      </c>
      <c r="FR14" s="75">
        <v>76349</v>
      </c>
      <c r="FS14" s="75">
        <v>9068</v>
      </c>
      <c r="FT14" s="75">
        <v>-13021</v>
      </c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66"/>
      <c r="KF14" s="66"/>
      <c r="KG14" s="66"/>
      <c r="KH14" s="66"/>
      <c r="KI14" s="66"/>
      <c r="KJ14" s="66"/>
      <c r="KK14" s="66"/>
      <c r="KL14" s="66"/>
      <c r="KM14" s="66"/>
      <c r="KN14" s="66"/>
      <c r="KO14" s="66"/>
      <c r="KP14" s="66"/>
      <c r="KQ14" s="66"/>
      <c r="KR14" s="66"/>
      <c r="KS14" s="66"/>
      <c r="KT14" s="66"/>
      <c r="KU14" s="66"/>
      <c r="KV14" s="66"/>
      <c r="KW14" s="66"/>
      <c r="KX14" s="66"/>
      <c r="KY14" s="66"/>
      <c r="KZ14" s="66"/>
      <c r="LA14" s="66"/>
      <c r="LB14" s="66"/>
      <c r="LC14" s="66"/>
      <c r="LD14" s="66"/>
      <c r="LE14" s="66"/>
      <c r="LF14" s="65"/>
      <c r="LG14" s="65"/>
      <c r="LH14" s="65"/>
      <c r="LI14" s="65"/>
      <c r="LJ14" s="65"/>
      <c r="LK14" s="65"/>
      <c r="LL14" s="65"/>
      <c r="LM14" s="65"/>
      <c r="LN14" s="65"/>
      <c r="LO14" s="65"/>
      <c r="LP14" s="65"/>
      <c r="LQ14" s="65"/>
      <c r="LR14" s="65"/>
      <c r="LS14" s="65"/>
      <c r="LT14" s="65"/>
      <c r="LU14" s="65"/>
      <c r="LV14" s="65"/>
      <c r="LW14" s="65"/>
      <c r="LX14" s="65"/>
      <c r="LY14" s="65"/>
    </row>
    <row r="15" spans="1:337" x14ac:dyDescent="0.25">
      <c r="A15" s="73">
        <v>201912</v>
      </c>
      <c r="B15" s="75">
        <v>63016</v>
      </c>
      <c r="C15" s="76" t="s">
        <v>569</v>
      </c>
      <c r="D15" s="75">
        <v>12100</v>
      </c>
      <c r="E15" s="75">
        <v>0</v>
      </c>
      <c r="F15" s="75">
        <v>0</v>
      </c>
      <c r="G15" s="75">
        <v>79313548</v>
      </c>
      <c r="H15" s="75">
        <v>308</v>
      </c>
      <c r="I15" s="75">
        <v>488234</v>
      </c>
      <c r="J15" s="75">
        <v>480000</v>
      </c>
      <c r="K15" s="75">
        <v>0</v>
      </c>
      <c r="L15" s="75">
        <v>480000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1908</v>
      </c>
      <c r="S15" s="75">
        <v>2567631</v>
      </c>
      <c r="T15" s="75">
        <v>3655489</v>
      </c>
      <c r="U15" s="75">
        <v>34787592</v>
      </c>
      <c r="V15" s="75">
        <v>328994</v>
      </c>
      <c r="W15" s="75">
        <v>0</v>
      </c>
      <c r="X15" s="75">
        <v>0</v>
      </c>
      <c r="Y15" s="75">
        <v>0</v>
      </c>
      <c r="Z15" s="75">
        <v>177064</v>
      </c>
      <c r="AA15" s="75">
        <v>0</v>
      </c>
      <c r="AB15" s="75">
        <v>69406</v>
      </c>
      <c r="AC15" s="75">
        <v>61067</v>
      </c>
      <c r="AD15" s="75">
        <v>12198</v>
      </c>
      <c r="AE15" s="75">
        <v>0</v>
      </c>
      <c r="AF15" s="75">
        <v>73265</v>
      </c>
      <c r="AG15" s="75">
        <v>0</v>
      </c>
      <c r="AH15" s="75">
        <v>1526</v>
      </c>
      <c r="AI15" s="75">
        <v>120961</v>
      </c>
      <c r="AJ15" s="75">
        <v>1656878</v>
      </c>
      <c r="AK15" s="75">
        <v>50788</v>
      </c>
      <c r="AL15" s="75">
        <v>21147631</v>
      </c>
      <c r="AM15" s="75">
        <v>4500</v>
      </c>
      <c r="AN15" s="75">
        <v>73370478</v>
      </c>
      <c r="AO15" s="75">
        <v>44156</v>
      </c>
      <c r="AP15" s="75">
        <v>23618084</v>
      </c>
      <c r="AQ15" s="75">
        <v>46655968</v>
      </c>
      <c r="AR15" s="75">
        <v>6644</v>
      </c>
      <c r="AS15" s="75">
        <v>36104437</v>
      </c>
      <c r="AT15" s="75">
        <v>37872081</v>
      </c>
      <c r="AU15" s="75">
        <v>0</v>
      </c>
      <c r="AV15" s="75">
        <v>1798918</v>
      </c>
      <c r="AW15" s="75">
        <v>390596</v>
      </c>
      <c r="AX15" s="75">
        <v>4988</v>
      </c>
      <c r="AY15" s="75">
        <v>3084489</v>
      </c>
      <c r="AZ15" s="75">
        <v>3884686</v>
      </c>
      <c r="BA15" s="75">
        <v>414698</v>
      </c>
      <c r="BB15" s="75">
        <v>2669791</v>
      </c>
      <c r="BC15" s="75">
        <v>1961119</v>
      </c>
      <c r="BD15" s="75">
        <v>0</v>
      </c>
      <c r="BE15" s="75">
        <v>487926</v>
      </c>
      <c r="BF15" s="75">
        <v>70274052</v>
      </c>
      <c r="BG15" s="75">
        <v>1908</v>
      </c>
      <c r="BH15" s="75">
        <v>0</v>
      </c>
      <c r="BI15" s="75">
        <v>0</v>
      </c>
      <c r="BJ15" s="75">
        <v>46655968</v>
      </c>
      <c r="BK15" s="75">
        <v>28937662</v>
      </c>
      <c r="BL15" s="75">
        <v>0</v>
      </c>
      <c r="BM15" s="75">
        <v>0</v>
      </c>
      <c r="BN15" s="75">
        <v>0</v>
      </c>
      <c r="BO15" s="75">
        <v>0</v>
      </c>
      <c r="BP15" s="75">
        <v>3643389</v>
      </c>
      <c r="BQ15" s="75">
        <v>37141</v>
      </c>
      <c r="BR15" s="75">
        <v>362042</v>
      </c>
      <c r="BS15" s="75">
        <v>79313548</v>
      </c>
      <c r="BT15" s="75">
        <v>160910</v>
      </c>
      <c r="BU15" s="75">
        <v>2717</v>
      </c>
      <c r="BV15" s="75">
        <v>0</v>
      </c>
      <c r="BW15" s="75">
        <v>0</v>
      </c>
      <c r="BX15" s="75">
        <v>118738</v>
      </c>
      <c r="BY15" s="75">
        <v>0</v>
      </c>
      <c r="BZ15" s="75">
        <v>34391</v>
      </c>
      <c r="CA15" s="75">
        <v>0</v>
      </c>
      <c r="CB15" s="75">
        <v>0</v>
      </c>
      <c r="CC15" s="75">
        <v>58154</v>
      </c>
      <c r="CD15" s="75">
        <v>0</v>
      </c>
      <c r="CE15" s="75">
        <v>58154</v>
      </c>
      <c r="CF15" s="75">
        <v>16340</v>
      </c>
      <c r="CG15" s="75">
        <v>299262</v>
      </c>
      <c r="CH15" s="75">
        <v>4478202</v>
      </c>
      <c r="CI15" s="75">
        <v>4244451</v>
      </c>
      <c r="CJ15" s="75">
        <v>0</v>
      </c>
      <c r="CK15" s="75">
        <v>0</v>
      </c>
      <c r="CL15" s="75">
        <v>0</v>
      </c>
      <c r="CM15" s="75">
        <v>41439</v>
      </c>
      <c r="CN15" s="75">
        <v>0</v>
      </c>
      <c r="CO15" s="75">
        <v>0</v>
      </c>
      <c r="CP15" s="75">
        <v>1306539</v>
      </c>
      <c r="CQ15" s="75">
        <v>0</v>
      </c>
      <c r="CR15" s="75">
        <v>0</v>
      </c>
      <c r="CS15" s="75">
        <v>161338</v>
      </c>
      <c r="CT15" s="75">
        <v>62780</v>
      </c>
      <c r="CU15" s="75">
        <v>85992</v>
      </c>
      <c r="CV15" s="75">
        <v>0</v>
      </c>
      <c r="CW15" s="75">
        <v>0</v>
      </c>
      <c r="CX15" s="75">
        <v>-77469</v>
      </c>
      <c r="CY15" s="75">
        <v>-67876</v>
      </c>
      <c r="CZ15" s="75">
        <v>11105080</v>
      </c>
      <c r="DA15" s="75">
        <v>222002</v>
      </c>
      <c r="DB15" s="75">
        <v>0</v>
      </c>
      <c r="DC15" s="75">
        <v>11105720</v>
      </c>
      <c r="DD15" s="75">
        <v>0</v>
      </c>
      <c r="DE15" s="75">
        <v>171004</v>
      </c>
      <c r="DF15" s="75">
        <v>-3221</v>
      </c>
      <c r="DG15" s="75">
        <v>0</v>
      </c>
      <c r="DH15" s="75">
        <v>2121</v>
      </c>
      <c r="DI15" s="75">
        <v>-1094192</v>
      </c>
      <c r="DJ15" s="75">
        <v>-402</v>
      </c>
      <c r="DK15" s="75">
        <v>-325640</v>
      </c>
      <c r="DL15" s="75">
        <v>539606</v>
      </c>
      <c r="DM15" s="75">
        <v>8601491</v>
      </c>
      <c r="DN15" s="75">
        <v>21072</v>
      </c>
      <c r="DO15" s="75">
        <v>410</v>
      </c>
      <c r="DP15" s="75">
        <v>-166491</v>
      </c>
      <c r="DQ15" s="75">
        <v>-13763311</v>
      </c>
      <c r="DR15" s="75">
        <v>55068</v>
      </c>
      <c r="DS15" s="75">
        <v>-13758953</v>
      </c>
      <c r="DT15" s="75">
        <v>509476</v>
      </c>
      <c r="DU15" s="75">
        <v>-4132740</v>
      </c>
      <c r="DV15" s="75">
        <v>-353186</v>
      </c>
      <c r="DW15" s="75">
        <v>3866</v>
      </c>
      <c r="DX15" s="75">
        <v>0</v>
      </c>
      <c r="DY15" s="75">
        <v>71518</v>
      </c>
      <c r="DZ15" s="75">
        <v>-244019</v>
      </c>
      <c r="EA15" s="75">
        <v>-610689</v>
      </c>
      <c r="EB15" s="75">
        <v>-244019</v>
      </c>
      <c r="EC15" s="75">
        <v>0</v>
      </c>
      <c r="ED15" s="75">
        <v>-23895</v>
      </c>
      <c r="EE15" s="75">
        <v>-491721</v>
      </c>
      <c r="EF15" s="75">
        <v>-16720</v>
      </c>
      <c r="EG15" s="75">
        <v>-497311</v>
      </c>
      <c r="EH15" s="75">
        <v>0</v>
      </c>
      <c r="EI15" s="75">
        <v>-457</v>
      </c>
      <c r="EJ15" s="75">
        <v>0</v>
      </c>
      <c r="EK15" s="75">
        <v>25345</v>
      </c>
      <c r="EL15" s="75">
        <v>-5002</v>
      </c>
      <c r="EM15" s="75">
        <v>581030</v>
      </c>
      <c r="EN15" s="75">
        <v>-16450</v>
      </c>
      <c r="EO15" s="75">
        <v>-106320</v>
      </c>
      <c r="EP15" s="75">
        <v>-4358</v>
      </c>
      <c r="EQ15" s="75">
        <v>-640</v>
      </c>
      <c r="ER15" s="75">
        <v>-38494</v>
      </c>
      <c r="ES15" s="75">
        <v>-27728</v>
      </c>
      <c r="ET15" s="75">
        <v>-61434</v>
      </c>
      <c r="EU15" s="75">
        <v>-244508</v>
      </c>
      <c r="EV15" s="75">
        <v>-4128874</v>
      </c>
      <c r="EW15" s="75">
        <v>6467681</v>
      </c>
      <c r="EX15" s="75">
        <v>-99310</v>
      </c>
      <c r="EY15" s="75">
        <v>-52481</v>
      </c>
      <c r="EZ15" s="75">
        <v>1974526</v>
      </c>
      <c r="FA15" s="75">
        <v>11852428</v>
      </c>
      <c r="FB15" s="75">
        <v>1961119</v>
      </c>
      <c r="FC15" s="75">
        <v>56519066</v>
      </c>
      <c r="FD15" s="75">
        <v>267560</v>
      </c>
      <c r="FE15" s="75">
        <v>-328994</v>
      </c>
      <c r="FF15" s="75">
        <v>70603046</v>
      </c>
      <c r="FG15" s="75">
        <v>0</v>
      </c>
      <c r="FH15" s="75">
        <v>-4615855</v>
      </c>
      <c r="FI15" s="75">
        <v>-1632478</v>
      </c>
      <c r="FJ15" s="75">
        <v>56251506</v>
      </c>
      <c r="FK15" s="75">
        <v>70274052</v>
      </c>
      <c r="FL15" s="75">
        <v>0</v>
      </c>
      <c r="FM15" s="75">
        <v>53420977</v>
      </c>
      <c r="FN15" s="75">
        <v>66647762</v>
      </c>
      <c r="FO15" s="75">
        <v>49344</v>
      </c>
      <c r="FP15" s="75">
        <v>6193289</v>
      </c>
      <c r="FQ15" s="75">
        <v>-170198</v>
      </c>
      <c r="FR15" s="75">
        <v>-82223</v>
      </c>
      <c r="FS15" s="75">
        <v>-1465611</v>
      </c>
      <c r="FT15" s="75">
        <v>1994165</v>
      </c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  <c r="KH15" s="66"/>
      <c r="KI15" s="66"/>
      <c r="KJ15" s="66"/>
      <c r="KK15" s="66"/>
      <c r="KL15" s="66"/>
      <c r="KM15" s="66"/>
      <c r="KN15" s="66"/>
      <c r="KO15" s="66"/>
      <c r="KP15" s="66"/>
      <c r="KQ15" s="66"/>
      <c r="KR15" s="66"/>
      <c r="KS15" s="66"/>
      <c r="KT15" s="66"/>
      <c r="KU15" s="66"/>
      <c r="KV15" s="66"/>
      <c r="KW15" s="66"/>
      <c r="KX15" s="66"/>
      <c r="KY15" s="66"/>
      <c r="KZ15" s="66"/>
      <c r="LA15" s="66"/>
      <c r="LB15" s="66"/>
      <c r="LC15" s="66"/>
      <c r="LD15" s="66"/>
      <c r="LE15" s="66"/>
      <c r="LF15" s="65"/>
      <c r="LG15" s="65"/>
      <c r="LH15" s="65"/>
      <c r="LI15" s="65"/>
      <c r="LJ15" s="65"/>
      <c r="LK15" s="65"/>
      <c r="LL15" s="65"/>
      <c r="LM15" s="65"/>
      <c r="LN15" s="65"/>
      <c r="LO15" s="65"/>
      <c r="LP15" s="65"/>
      <c r="LQ15" s="65"/>
      <c r="LR15" s="65"/>
      <c r="LS15" s="65"/>
      <c r="LT15" s="65"/>
      <c r="LU15" s="65"/>
      <c r="LV15" s="65"/>
      <c r="LW15" s="65"/>
      <c r="LX15" s="65"/>
      <c r="LY15" s="65"/>
    </row>
    <row r="16" spans="1:337" x14ac:dyDescent="0.25">
      <c r="A16" s="73">
        <v>201912</v>
      </c>
      <c r="B16" s="75">
        <v>63031</v>
      </c>
      <c r="C16" s="76" t="s">
        <v>570</v>
      </c>
      <c r="D16" s="75">
        <v>125000</v>
      </c>
      <c r="E16" s="75"/>
      <c r="F16" s="75"/>
      <c r="G16" s="75">
        <v>1019111</v>
      </c>
      <c r="H16" s="75"/>
      <c r="I16" s="75">
        <v>4134</v>
      </c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>
        <v>139275</v>
      </c>
      <c r="U16" s="75">
        <v>1003810</v>
      </c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>
        <v>141352</v>
      </c>
      <c r="AK16" s="75">
        <v>112775</v>
      </c>
      <c r="AL16" s="75"/>
      <c r="AM16" s="75"/>
      <c r="AN16" s="75">
        <v>738484</v>
      </c>
      <c r="AO16" s="75"/>
      <c r="AP16" s="75">
        <v>738484</v>
      </c>
      <c r="AQ16" s="75"/>
      <c r="AR16" s="75"/>
      <c r="AS16" s="75"/>
      <c r="AT16" s="75">
        <v>1003810</v>
      </c>
      <c r="AU16" s="75"/>
      <c r="AV16" s="75"/>
      <c r="AW16" s="75">
        <v>738484</v>
      </c>
      <c r="AX16" s="75"/>
      <c r="AY16" s="75"/>
      <c r="AZ16" s="75">
        <v>156153</v>
      </c>
      <c r="BA16" s="75"/>
      <c r="BB16" s="75"/>
      <c r="BC16" s="75"/>
      <c r="BD16" s="75"/>
      <c r="BE16" s="75">
        <v>2988</v>
      </c>
      <c r="BF16" s="75">
        <v>738484</v>
      </c>
      <c r="BG16" s="75"/>
      <c r="BH16" s="75"/>
      <c r="BI16" s="75"/>
      <c r="BJ16" s="75"/>
      <c r="BK16" s="75">
        <v>821593</v>
      </c>
      <c r="BL16" s="75"/>
      <c r="BM16" s="75"/>
      <c r="BN16" s="75"/>
      <c r="BO16" s="75"/>
      <c r="BP16" s="75">
        <v>14275</v>
      </c>
      <c r="BQ16" s="75"/>
      <c r="BR16" s="75">
        <v>2196</v>
      </c>
      <c r="BS16" s="75">
        <v>1019111</v>
      </c>
      <c r="BT16" s="75"/>
      <c r="BU16" s="75"/>
      <c r="BV16" s="75"/>
      <c r="BW16" s="75"/>
      <c r="BX16" s="75"/>
      <c r="BY16" s="75"/>
      <c r="BZ16" s="75"/>
      <c r="CA16" s="75"/>
      <c r="CB16" s="75"/>
      <c r="CC16" s="75">
        <v>8971</v>
      </c>
      <c r="CD16" s="75"/>
      <c r="CE16" s="75">
        <v>8971</v>
      </c>
      <c r="CF16" s="75"/>
      <c r="CG16" s="75">
        <v>2196</v>
      </c>
      <c r="CH16" s="75">
        <v>8971</v>
      </c>
      <c r="CI16" s="75"/>
      <c r="CJ16" s="75"/>
      <c r="CK16" s="75"/>
      <c r="CL16" s="75">
        <v>1146</v>
      </c>
      <c r="CM16" s="75"/>
      <c r="CN16" s="75"/>
      <c r="CO16" s="75"/>
      <c r="CP16" s="75">
        <v>28577</v>
      </c>
      <c r="CQ16" s="75"/>
      <c r="CR16" s="75"/>
      <c r="CS16" s="75">
        <v>26064</v>
      </c>
      <c r="CT16" s="75"/>
      <c r="CU16" s="75"/>
      <c r="CV16" s="75"/>
      <c r="CW16" s="75"/>
      <c r="CX16" s="75">
        <v>14715</v>
      </c>
      <c r="CY16" s="75"/>
      <c r="CZ16" s="75">
        <v>45034</v>
      </c>
      <c r="DA16" s="75"/>
      <c r="DB16" s="75"/>
      <c r="DC16" s="75">
        <v>45034</v>
      </c>
      <c r="DD16" s="75"/>
      <c r="DE16" s="75"/>
      <c r="DF16" s="75"/>
      <c r="DG16" s="75"/>
      <c r="DH16" s="75"/>
      <c r="DI16" s="75"/>
      <c r="DJ16" s="75"/>
      <c r="DK16" s="75">
        <v>-3480</v>
      </c>
      <c r="DL16" s="75"/>
      <c r="DM16" s="75">
        <v>3296</v>
      </c>
      <c r="DN16" s="75"/>
      <c r="DO16" s="75"/>
      <c r="DP16" s="75"/>
      <c r="DQ16" s="75">
        <v>67840</v>
      </c>
      <c r="DR16" s="75">
        <v>11549</v>
      </c>
      <c r="DS16" s="75">
        <v>67840</v>
      </c>
      <c r="DT16" s="75"/>
      <c r="DU16" s="75">
        <v>-97975</v>
      </c>
      <c r="DV16" s="75">
        <v>-50</v>
      </c>
      <c r="DW16" s="75"/>
      <c r="DX16" s="75"/>
      <c r="DY16" s="75">
        <v>14715</v>
      </c>
      <c r="DZ16" s="75"/>
      <c r="EA16" s="75"/>
      <c r="EB16" s="75"/>
      <c r="EC16" s="75"/>
      <c r="ED16" s="75"/>
      <c r="EE16" s="75">
        <v>-3480</v>
      </c>
      <c r="EF16" s="75"/>
      <c r="EG16" s="75"/>
      <c r="EH16" s="75"/>
      <c r="EI16" s="75"/>
      <c r="EJ16" s="75"/>
      <c r="EK16" s="75"/>
      <c r="EL16" s="75"/>
      <c r="EM16" s="75"/>
      <c r="EN16" s="75">
        <v>-3166</v>
      </c>
      <c r="EO16" s="75"/>
      <c r="EP16" s="75"/>
      <c r="EQ16" s="75"/>
      <c r="ER16" s="75"/>
      <c r="ES16" s="75"/>
      <c r="ET16" s="75"/>
      <c r="EU16" s="75"/>
      <c r="EV16" s="75">
        <v>-97975</v>
      </c>
      <c r="EW16" s="75">
        <v>-8285</v>
      </c>
      <c r="EX16" s="75"/>
      <c r="EY16" s="75"/>
      <c r="EZ16" s="75">
        <v>11631</v>
      </c>
      <c r="FA16" s="75"/>
      <c r="FB16" s="75"/>
      <c r="FC16" s="75">
        <v>803700</v>
      </c>
      <c r="FD16" s="75"/>
      <c r="FE16" s="75"/>
      <c r="FF16" s="75">
        <v>803700</v>
      </c>
      <c r="FG16" s="75"/>
      <c r="FH16" s="75"/>
      <c r="FI16" s="75"/>
      <c r="FJ16" s="75">
        <v>803700</v>
      </c>
      <c r="FK16" s="75">
        <v>803700</v>
      </c>
      <c r="FL16" s="75"/>
      <c r="FM16" s="75">
        <v>803700</v>
      </c>
      <c r="FN16" s="75">
        <v>803700</v>
      </c>
      <c r="FO16" s="75"/>
      <c r="FP16" s="75"/>
      <c r="FQ16" s="75"/>
      <c r="FR16" s="75"/>
      <c r="FS16" s="75"/>
      <c r="FT16" s="75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66"/>
      <c r="JA16" s="66"/>
      <c r="JB16" s="66"/>
      <c r="JC16" s="66"/>
      <c r="JD16" s="66"/>
      <c r="JE16" s="66"/>
      <c r="JF16" s="66"/>
      <c r="JG16" s="66"/>
      <c r="JH16" s="66"/>
      <c r="JI16" s="66"/>
      <c r="JJ16" s="66"/>
      <c r="JK16" s="66"/>
      <c r="JL16" s="66"/>
      <c r="JM16" s="66"/>
      <c r="JN16" s="66"/>
      <c r="JO16" s="66"/>
      <c r="JP16" s="66"/>
      <c r="JQ16" s="66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66"/>
      <c r="KC16" s="66"/>
      <c r="KD16" s="66"/>
      <c r="KE16" s="66"/>
      <c r="KF16" s="66"/>
      <c r="KG16" s="66"/>
      <c r="KH16" s="66"/>
      <c r="KI16" s="66"/>
      <c r="KJ16" s="66"/>
      <c r="KK16" s="66"/>
      <c r="KL16" s="66"/>
      <c r="KM16" s="66"/>
      <c r="KN16" s="66"/>
      <c r="KO16" s="66"/>
      <c r="KP16" s="66"/>
      <c r="KQ16" s="66"/>
      <c r="KR16" s="66"/>
      <c r="KS16" s="66"/>
      <c r="KT16" s="66"/>
      <c r="KU16" s="66"/>
      <c r="KV16" s="66"/>
      <c r="KW16" s="66"/>
      <c r="KX16" s="66"/>
      <c r="KY16" s="66"/>
      <c r="KZ16" s="66"/>
      <c r="LA16" s="66"/>
      <c r="LB16" s="66"/>
      <c r="LC16" s="66"/>
      <c r="LD16" s="66"/>
      <c r="LE16" s="66"/>
      <c r="LF16" s="65"/>
      <c r="LG16" s="65"/>
      <c r="LH16" s="65"/>
      <c r="LI16" s="65"/>
      <c r="LJ16" s="65"/>
      <c r="LK16" s="65"/>
      <c r="LL16" s="65"/>
      <c r="LM16" s="65"/>
      <c r="LN16" s="65"/>
      <c r="LO16" s="65"/>
      <c r="LP16" s="65"/>
      <c r="LQ16" s="65"/>
      <c r="LR16" s="65"/>
      <c r="LS16" s="65"/>
      <c r="LT16" s="65"/>
      <c r="LU16" s="65"/>
      <c r="LV16" s="65"/>
      <c r="LW16" s="65"/>
      <c r="LX16" s="65"/>
      <c r="LY16" s="65"/>
    </row>
    <row r="17" spans="1:337" x14ac:dyDescent="0.25">
      <c r="A17" s="73">
        <v>201912</v>
      </c>
      <c r="B17" s="75">
        <v>62983</v>
      </c>
      <c r="C17" s="76" t="s">
        <v>1126</v>
      </c>
      <c r="D17" s="75">
        <v>420000</v>
      </c>
      <c r="E17" s="75">
        <v>0</v>
      </c>
      <c r="F17" s="75">
        <v>165240</v>
      </c>
      <c r="G17" s="75">
        <v>254930040</v>
      </c>
      <c r="H17" s="75">
        <v>-2</v>
      </c>
      <c r="I17" s="75">
        <v>4453578</v>
      </c>
      <c r="J17" s="75">
        <v>4526463</v>
      </c>
      <c r="K17" s="75">
        <v>0</v>
      </c>
      <c r="L17" s="75">
        <v>3377376</v>
      </c>
      <c r="M17" s="75">
        <v>0</v>
      </c>
      <c r="N17" s="75">
        <v>0</v>
      </c>
      <c r="O17" s="75">
        <v>-1028049</v>
      </c>
      <c r="P17" s="75">
        <v>0</v>
      </c>
      <c r="Q17" s="75">
        <v>122433</v>
      </c>
      <c r="R17" s="75">
        <v>21204</v>
      </c>
      <c r="S17" s="75">
        <v>1122616</v>
      </c>
      <c r="T17" s="75">
        <v>2508976</v>
      </c>
      <c r="U17" s="75">
        <v>122386692</v>
      </c>
      <c r="V17" s="75">
        <v>4825570</v>
      </c>
      <c r="W17" s="75"/>
      <c r="X17" s="75">
        <v>0</v>
      </c>
      <c r="Y17" s="75">
        <v>2134</v>
      </c>
      <c r="Z17" s="75">
        <v>126515</v>
      </c>
      <c r="AA17" s="75">
        <v>0</v>
      </c>
      <c r="AB17" s="75">
        <v>0</v>
      </c>
      <c r="AC17" s="75">
        <v>0</v>
      </c>
      <c r="AD17" s="75">
        <v>1430</v>
      </c>
      <c r="AE17" s="75"/>
      <c r="AF17" s="75">
        <v>1430</v>
      </c>
      <c r="AG17" s="75">
        <v>0</v>
      </c>
      <c r="AH17" s="75">
        <v>0</v>
      </c>
      <c r="AI17" s="75">
        <v>21446932</v>
      </c>
      <c r="AJ17" s="75">
        <v>47511595</v>
      </c>
      <c r="AK17" s="75">
        <v>0</v>
      </c>
      <c r="AL17" s="75">
        <v>86064133</v>
      </c>
      <c r="AM17" s="75">
        <v>4308</v>
      </c>
      <c r="AN17" s="75">
        <v>199286006</v>
      </c>
      <c r="AO17" s="75">
        <v>516134</v>
      </c>
      <c r="AP17" s="75">
        <v>91452455</v>
      </c>
      <c r="AQ17" s="75">
        <v>101817899</v>
      </c>
      <c r="AR17" s="75">
        <v>0</v>
      </c>
      <c r="AS17" s="75">
        <v>106190018</v>
      </c>
      <c r="AT17" s="75">
        <v>133733893</v>
      </c>
      <c r="AU17" s="75">
        <v>0</v>
      </c>
      <c r="AV17" s="75">
        <v>0</v>
      </c>
      <c r="AW17" s="75">
        <v>5819</v>
      </c>
      <c r="AX17" s="75">
        <v>18126867</v>
      </c>
      <c r="AY17" s="75">
        <v>11347201</v>
      </c>
      <c r="AZ17" s="75">
        <v>10628372</v>
      </c>
      <c r="BA17" s="75">
        <v>2824604</v>
      </c>
      <c r="BB17" s="75">
        <v>8068446</v>
      </c>
      <c r="BC17" s="75">
        <v>5138769</v>
      </c>
      <c r="BD17" s="75">
        <v>0</v>
      </c>
      <c r="BE17" s="75">
        <v>4453580</v>
      </c>
      <c r="BF17" s="75">
        <v>193300677</v>
      </c>
      <c r="BG17" s="75">
        <v>143637</v>
      </c>
      <c r="BH17" s="75"/>
      <c r="BI17" s="75">
        <v>2602178</v>
      </c>
      <c r="BJ17" s="75">
        <v>101848222</v>
      </c>
      <c r="BK17" s="75">
        <v>70714404</v>
      </c>
      <c r="BL17" s="75">
        <v>0</v>
      </c>
      <c r="BM17" s="75">
        <v>0</v>
      </c>
      <c r="BN17" s="75">
        <v>17140</v>
      </c>
      <c r="BO17" s="75">
        <v>1149087</v>
      </c>
      <c r="BP17" s="75">
        <v>2570524</v>
      </c>
      <c r="BQ17" s="75">
        <v>580866</v>
      </c>
      <c r="BR17" s="75">
        <v>1175088</v>
      </c>
      <c r="BS17" s="75">
        <v>254930040</v>
      </c>
      <c r="BT17" s="75">
        <v>15342</v>
      </c>
      <c r="BU17" s="75">
        <v>0</v>
      </c>
      <c r="BV17" s="75">
        <v>0</v>
      </c>
      <c r="BW17" s="75">
        <v>546501</v>
      </c>
      <c r="BX17" s="75">
        <v>243734</v>
      </c>
      <c r="BY17" s="75">
        <v>30323</v>
      </c>
      <c r="BZ17" s="75">
        <v>17493</v>
      </c>
      <c r="CA17" s="75">
        <v>546501</v>
      </c>
      <c r="CB17" s="75">
        <v>0</v>
      </c>
      <c r="CC17" s="75">
        <v>572345</v>
      </c>
      <c r="CD17" s="75">
        <v>0</v>
      </c>
      <c r="CE17" s="75">
        <v>572345</v>
      </c>
      <c r="CF17" s="75">
        <v>470783</v>
      </c>
      <c r="CG17" s="75">
        <v>894314</v>
      </c>
      <c r="CH17" s="75">
        <v>9233826</v>
      </c>
      <c r="CI17" s="75">
        <v>-111081</v>
      </c>
      <c r="CJ17" s="75">
        <v>0</v>
      </c>
      <c r="CK17" s="75">
        <v>0</v>
      </c>
      <c r="CL17" s="75">
        <v>0</v>
      </c>
      <c r="CM17" s="75">
        <v>516134</v>
      </c>
      <c r="CN17" s="75">
        <v>454151</v>
      </c>
      <c r="CO17" s="75">
        <v>0</v>
      </c>
      <c r="CP17" s="75">
        <v>23168596</v>
      </c>
      <c r="CQ17" s="75">
        <v>0</v>
      </c>
      <c r="CR17" s="75">
        <v>0</v>
      </c>
      <c r="CS17" s="75">
        <v>22917049</v>
      </c>
      <c r="CT17" s="75">
        <v>280774</v>
      </c>
      <c r="CU17" s="75">
        <v>8300349</v>
      </c>
      <c r="CV17" s="75">
        <v>0</v>
      </c>
      <c r="CW17" s="75">
        <v>-1045189</v>
      </c>
      <c r="CX17" s="75">
        <v>755395</v>
      </c>
      <c r="CY17" s="75">
        <v>336</v>
      </c>
      <c r="CZ17" s="75">
        <v>20903620</v>
      </c>
      <c r="DA17" s="75">
        <v>0</v>
      </c>
      <c r="DB17" s="75">
        <v>-139852</v>
      </c>
      <c r="DC17" s="75">
        <v>20951625</v>
      </c>
      <c r="DD17" s="75">
        <v>251</v>
      </c>
      <c r="DE17" s="75">
        <v>-37057</v>
      </c>
      <c r="DF17" s="75">
        <v>0</v>
      </c>
      <c r="DG17" s="75">
        <v>28005</v>
      </c>
      <c r="DH17" s="75">
        <v>0</v>
      </c>
      <c r="DI17" s="75">
        <v>-3444705</v>
      </c>
      <c r="DJ17" s="75">
        <v>-9419</v>
      </c>
      <c r="DK17" s="75">
        <v>-623933</v>
      </c>
      <c r="DL17" s="75">
        <v>1031553</v>
      </c>
      <c r="DM17" s="75">
        <v>22876941</v>
      </c>
      <c r="DN17" s="75">
        <v>0</v>
      </c>
      <c r="DO17" s="75">
        <v>0</v>
      </c>
      <c r="DP17" s="75">
        <v>-86649</v>
      </c>
      <c r="DQ17" s="75">
        <v>-23120671</v>
      </c>
      <c r="DR17" s="75">
        <v>530707</v>
      </c>
      <c r="DS17" s="75">
        <v>-23118392</v>
      </c>
      <c r="DT17" s="75">
        <v>86173</v>
      </c>
      <c r="DU17" s="75">
        <v>-13405627</v>
      </c>
      <c r="DV17" s="75">
        <v>-388036</v>
      </c>
      <c r="DW17" s="75">
        <v>153750</v>
      </c>
      <c r="DX17" s="75">
        <v>40063</v>
      </c>
      <c r="DY17" s="75">
        <v>599028</v>
      </c>
      <c r="DZ17" s="75">
        <v>20542</v>
      </c>
      <c r="EA17" s="75">
        <v>-124022</v>
      </c>
      <c r="EB17" s="75">
        <v>20542</v>
      </c>
      <c r="EC17" s="75">
        <v>-664565</v>
      </c>
      <c r="ED17" s="75">
        <v>0</v>
      </c>
      <c r="EE17" s="75">
        <v>-710331</v>
      </c>
      <c r="EF17" s="75">
        <v>-19366</v>
      </c>
      <c r="EG17" s="75">
        <v>-151046</v>
      </c>
      <c r="EH17" s="75">
        <v>0</v>
      </c>
      <c r="EI17" s="75">
        <v>-133</v>
      </c>
      <c r="EJ17" s="75">
        <v>0</v>
      </c>
      <c r="EK17" s="75">
        <v>569850</v>
      </c>
      <c r="EL17" s="75">
        <v>482</v>
      </c>
      <c r="EM17" s="75">
        <v>85970</v>
      </c>
      <c r="EN17" s="75">
        <v>-68321</v>
      </c>
      <c r="EO17" s="75">
        <v>36443</v>
      </c>
      <c r="EP17" s="75">
        <v>-2279</v>
      </c>
      <c r="EQ17" s="75">
        <v>-48005</v>
      </c>
      <c r="ER17" s="75">
        <v>-19366</v>
      </c>
      <c r="ES17" s="75">
        <v>0</v>
      </c>
      <c r="ET17" s="75">
        <v>-1802621</v>
      </c>
      <c r="EU17" s="75">
        <v>-30396</v>
      </c>
      <c r="EV17" s="75">
        <v>-13251877</v>
      </c>
      <c r="EW17" s="75">
        <v>18364934</v>
      </c>
      <c r="EX17" s="75">
        <v>37212</v>
      </c>
      <c r="EY17" s="75">
        <v>-799667</v>
      </c>
      <c r="EZ17" s="75">
        <v>4070302</v>
      </c>
      <c r="FA17" s="75">
        <v>21117218</v>
      </c>
      <c r="FB17" s="75">
        <v>5138769</v>
      </c>
      <c r="FC17" s="75">
        <v>172851294</v>
      </c>
      <c r="FD17" s="75">
        <v>3022949</v>
      </c>
      <c r="FE17" s="75">
        <v>-4825570</v>
      </c>
      <c r="FF17" s="75">
        <v>198126248</v>
      </c>
      <c r="FG17" s="75">
        <v>366162</v>
      </c>
      <c r="FH17" s="75">
        <v>-13988411</v>
      </c>
      <c r="FI17" s="75">
        <v>-6386336</v>
      </c>
      <c r="FJ17" s="75">
        <v>169828345</v>
      </c>
      <c r="FK17" s="75">
        <v>193300678</v>
      </c>
      <c r="FL17" s="75">
        <v>50000</v>
      </c>
      <c r="FM17" s="75">
        <v>152629867</v>
      </c>
      <c r="FN17" s="75">
        <v>173027417</v>
      </c>
      <c r="FO17" s="75">
        <v>-708045</v>
      </c>
      <c r="FP17" s="75">
        <v>13925159</v>
      </c>
      <c r="FQ17" s="75">
        <v>-504958</v>
      </c>
      <c r="FR17" s="75">
        <v>556587</v>
      </c>
      <c r="FS17" s="75">
        <v>-13885091</v>
      </c>
      <c r="FT17" s="75">
        <v>19593900</v>
      </c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  <c r="IR17" s="66"/>
      <c r="IS17" s="66"/>
      <c r="IT17" s="66"/>
      <c r="IU17" s="66"/>
      <c r="IV17" s="66"/>
      <c r="IW17" s="66"/>
      <c r="IX17" s="66"/>
      <c r="IY17" s="66"/>
      <c r="IZ17" s="66"/>
      <c r="JA17" s="66"/>
      <c r="JB17" s="66"/>
      <c r="JC17" s="66"/>
      <c r="JD17" s="66"/>
      <c r="JE17" s="66"/>
      <c r="JF17" s="66"/>
      <c r="JG17" s="66"/>
      <c r="JH17" s="66"/>
      <c r="JI17" s="66"/>
      <c r="JJ17" s="66"/>
      <c r="JK17" s="66"/>
      <c r="JL17" s="66"/>
      <c r="JM17" s="66"/>
      <c r="JN17" s="66"/>
      <c r="JO17" s="66"/>
      <c r="JP17" s="66"/>
      <c r="JQ17" s="66"/>
      <c r="JR17" s="66"/>
      <c r="JS17" s="66"/>
      <c r="JT17" s="66"/>
      <c r="JU17" s="66"/>
      <c r="JV17" s="66"/>
      <c r="JW17" s="66"/>
      <c r="JX17" s="66"/>
      <c r="JY17" s="66"/>
      <c r="JZ17" s="66"/>
      <c r="KA17" s="66"/>
      <c r="KB17" s="66"/>
      <c r="KC17" s="66"/>
      <c r="KD17" s="66"/>
      <c r="KE17" s="66"/>
      <c r="KF17" s="66"/>
      <c r="KG17" s="66"/>
      <c r="KH17" s="66"/>
      <c r="KI17" s="66"/>
      <c r="KJ17" s="66"/>
      <c r="KK17" s="66"/>
      <c r="KL17" s="66"/>
      <c r="KM17" s="66"/>
      <c r="KN17" s="66"/>
      <c r="KO17" s="66"/>
      <c r="KP17" s="66"/>
      <c r="KQ17" s="66"/>
      <c r="KR17" s="66"/>
      <c r="KS17" s="66"/>
      <c r="KT17" s="66"/>
      <c r="KU17" s="66"/>
      <c r="KV17" s="66"/>
      <c r="KW17" s="66"/>
      <c r="KX17" s="66"/>
      <c r="KY17" s="66"/>
      <c r="KZ17" s="66"/>
      <c r="LA17" s="66"/>
      <c r="LB17" s="66"/>
      <c r="LC17" s="66"/>
      <c r="LD17" s="66"/>
      <c r="LE17" s="66"/>
      <c r="LF17" s="65"/>
      <c r="LG17" s="65"/>
      <c r="LH17" s="65"/>
      <c r="LI17" s="65"/>
      <c r="LJ17" s="65"/>
      <c r="LK17" s="65"/>
      <c r="LL17" s="65"/>
      <c r="LM17" s="65"/>
      <c r="LN17" s="65"/>
      <c r="LO17" s="65"/>
      <c r="LP17" s="65"/>
      <c r="LQ17" s="65"/>
      <c r="LR17" s="65"/>
      <c r="LS17" s="65"/>
      <c r="LT17" s="65"/>
      <c r="LU17" s="65"/>
      <c r="LV17" s="65"/>
      <c r="LW17" s="65"/>
      <c r="LX17" s="65"/>
      <c r="LY17" s="65"/>
    </row>
    <row r="18" spans="1:337" x14ac:dyDescent="0.25">
      <c r="A18" s="70"/>
      <c r="B18" s="70"/>
      <c r="C18" s="71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  <c r="IR18" s="66"/>
      <c r="IS18" s="66"/>
      <c r="IT18" s="66"/>
      <c r="IU18" s="66"/>
      <c r="IV18" s="66"/>
      <c r="IW18" s="66"/>
      <c r="IX18" s="66"/>
      <c r="IY18" s="66"/>
      <c r="IZ18" s="66"/>
      <c r="JA18" s="66"/>
      <c r="JB18" s="66"/>
      <c r="JC18" s="66"/>
      <c r="JD18" s="66"/>
      <c r="JE18" s="66"/>
      <c r="JF18" s="66"/>
      <c r="JG18" s="66"/>
      <c r="JH18" s="66"/>
      <c r="JI18" s="66"/>
      <c r="JJ18" s="66"/>
      <c r="JK18" s="66"/>
      <c r="JL18" s="66"/>
      <c r="JM18" s="66"/>
      <c r="JN18" s="66"/>
      <c r="JO18" s="66"/>
      <c r="JP18" s="66"/>
      <c r="JQ18" s="66"/>
      <c r="JR18" s="66"/>
      <c r="JS18" s="66"/>
      <c r="JT18" s="66"/>
      <c r="JU18" s="66"/>
      <c r="JV18" s="66"/>
      <c r="JW18" s="66"/>
      <c r="JX18" s="66"/>
      <c r="JY18" s="66"/>
      <c r="JZ18" s="66"/>
      <c r="KA18" s="66"/>
      <c r="KB18" s="66"/>
      <c r="KC18" s="66"/>
      <c r="KD18" s="66"/>
      <c r="KE18" s="66"/>
      <c r="KF18" s="66"/>
      <c r="KG18" s="66"/>
      <c r="KH18" s="66"/>
      <c r="KI18" s="66"/>
      <c r="KJ18" s="66"/>
      <c r="KK18" s="66"/>
      <c r="KL18" s="66"/>
      <c r="KM18" s="66"/>
      <c r="KN18" s="66"/>
      <c r="KO18" s="66"/>
      <c r="KP18" s="66"/>
      <c r="KQ18" s="66"/>
      <c r="KR18" s="66"/>
      <c r="KS18" s="66"/>
      <c r="KT18" s="66"/>
      <c r="KU18" s="66"/>
      <c r="KV18" s="66"/>
      <c r="KW18" s="66"/>
      <c r="KX18" s="66"/>
      <c r="KY18" s="66"/>
      <c r="KZ18" s="66"/>
      <c r="LA18" s="66"/>
      <c r="LB18" s="66"/>
      <c r="LC18" s="66"/>
      <c r="LD18" s="66"/>
      <c r="LE18" s="66"/>
      <c r="LF18" s="65"/>
      <c r="LG18" s="65"/>
      <c r="LH18" s="65"/>
      <c r="LI18" s="65"/>
      <c r="LJ18" s="65"/>
      <c r="LK18" s="65"/>
      <c r="LL18" s="65"/>
      <c r="LM18" s="65"/>
      <c r="LN18" s="65"/>
      <c r="LO18" s="65"/>
      <c r="LP18" s="65"/>
      <c r="LQ18" s="65"/>
      <c r="LR18" s="65"/>
      <c r="LS18" s="65"/>
      <c r="LT18" s="65"/>
      <c r="LU18" s="65"/>
      <c r="LV18" s="65"/>
      <c r="LW18" s="65"/>
      <c r="LX18" s="65"/>
      <c r="LY18" s="65"/>
    </row>
    <row r="19" spans="1:337" x14ac:dyDescent="0.25">
      <c r="A19" s="60"/>
      <c r="B19" s="60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</row>
    <row r="20" spans="1:337" x14ac:dyDescent="0.25"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</row>
    <row r="21" spans="1:337" x14ac:dyDescent="0.25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</row>
    <row r="22" spans="1:337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</row>
    <row r="23" spans="1:337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</row>
  </sheetData>
  <sheetProtection algorithmName="SHA-512" hashValue="QCBqIBisvG2NsvjyZkjki9VVXWyF+UuwFBPLnL6QqLWm3dJvlPQCTrGuWA++hb9EH6hHWCcVkUMyxOnO+xcDGQ==" saltValue="M0xp0164513//EcR1oGBLg==" spinCount="100000" sheet="1" objects="1" scenarios="1"/>
  <sortState ref="A2:LX18">
    <sortCondition ref="C2:C1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P19"/>
  <sheetViews>
    <sheetView workbookViewId="0">
      <pane xSplit="3" ySplit="1" topLeftCell="FO2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5" x14ac:dyDescent="0.25"/>
  <cols>
    <col min="1" max="1" width="8" bestFit="1" customWidth="1"/>
    <col min="2" max="2" width="6" bestFit="1" customWidth="1"/>
    <col min="3" max="3" width="58.85546875" customWidth="1"/>
    <col min="4" max="4" width="19.42578125" bestFit="1" customWidth="1"/>
    <col min="5" max="5" width="16.7109375" bestFit="1" customWidth="1"/>
    <col min="6" max="6" width="19.42578125" bestFit="1" customWidth="1"/>
    <col min="7" max="7" width="19.140625" bestFit="1" customWidth="1"/>
    <col min="8" max="8" width="19.7109375" bestFit="1" customWidth="1"/>
    <col min="9" max="9" width="20.42578125" bestFit="1" customWidth="1"/>
    <col min="10" max="10" width="21.42578125" bestFit="1" customWidth="1"/>
    <col min="11" max="11" width="19.7109375" bestFit="1" customWidth="1"/>
    <col min="12" max="12" width="18.28515625" bestFit="1" customWidth="1"/>
    <col min="13" max="13" width="21.42578125" bestFit="1" customWidth="1"/>
    <col min="14" max="14" width="19.7109375" bestFit="1" customWidth="1"/>
    <col min="15" max="15" width="21.42578125" bestFit="1" customWidth="1"/>
    <col min="16" max="18" width="20.42578125" bestFit="1" customWidth="1"/>
    <col min="19" max="19" width="19.85546875" bestFit="1" customWidth="1"/>
    <col min="20" max="20" width="20.42578125" bestFit="1" customWidth="1"/>
    <col min="21" max="21" width="19.85546875" bestFit="1" customWidth="1"/>
    <col min="22" max="22" width="20.42578125" bestFit="1" customWidth="1"/>
    <col min="23" max="23" width="18.28515625" bestFit="1" customWidth="1"/>
    <col min="24" max="24" width="20.42578125" bestFit="1" customWidth="1"/>
    <col min="25" max="25" width="19.42578125" bestFit="1" customWidth="1"/>
    <col min="26" max="26" width="14.140625" bestFit="1" customWidth="1"/>
    <col min="27" max="27" width="15.7109375" bestFit="1" customWidth="1"/>
    <col min="28" max="28" width="17.140625" bestFit="1" customWidth="1"/>
    <col min="29" max="29" width="19.85546875" bestFit="1" customWidth="1"/>
    <col min="30" max="30" width="19.7109375" bestFit="1" customWidth="1"/>
    <col min="31" max="31" width="19.42578125" bestFit="1" customWidth="1"/>
    <col min="32" max="32" width="21.42578125" bestFit="1" customWidth="1"/>
    <col min="33" max="33" width="20.42578125" bestFit="1" customWidth="1"/>
    <col min="34" max="34" width="14" bestFit="1" customWidth="1"/>
    <col min="35" max="36" width="20.42578125" bestFit="1" customWidth="1"/>
    <col min="37" max="37" width="18.28515625" bestFit="1" customWidth="1"/>
    <col min="38" max="39" width="20.42578125" bestFit="1" customWidth="1"/>
    <col min="40" max="40" width="16.28515625" bestFit="1" customWidth="1"/>
    <col min="41" max="41" width="20.42578125" bestFit="1" customWidth="1"/>
    <col min="42" max="42" width="16.7109375" bestFit="1" customWidth="1"/>
    <col min="43" max="43" width="19.42578125" bestFit="1" customWidth="1"/>
    <col min="44" max="44" width="20.42578125" bestFit="1" customWidth="1"/>
    <col min="45" max="45" width="19.42578125" bestFit="1" customWidth="1"/>
    <col min="46" max="46" width="20.42578125" bestFit="1" customWidth="1"/>
    <col min="47" max="47" width="15.42578125" bestFit="1" customWidth="1"/>
    <col min="48" max="48" width="16.42578125" bestFit="1" customWidth="1"/>
    <col min="49" max="49" width="18.5703125" bestFit="1" customWidth="1"/>
    <col min="50" max="51" width="19.42578125" bestFit="1" customWidth="1"/>
    <col min="52" max="52" width="17.85546875" bestFit="1" customWidth="1"/>
    <col min="53" max="53" width="16.7109375" bestFit="1" customWidth="1"/>
    <col min="54" max="54" width="19.42578125" bestFit="1" customWidth="1"/>
    <col min="55" max="55" width="14.5703125" bestFit="1" customWidth="1"/>
    <col min="56" max="56" width="15.7109375" bestFit="1" customWidth="1"/>
    <col min="57" max="57" width="15.42578125" bestFit="1" customWidth="1"/>
    <col min="58" max="58" width="19.42578125" bestFit="1" customWidth="1"/>
    <col min="59" max="59" width="16.7109375" bestFit="1" customWidth="1"/>
    <col min="60" max="60" width="19.140625" bestFit="1" customWidth="1"/>
    <col min="61" max="61" width="21.140625" bestFit="1" customWidth="1"/>
    <col min="62" max="62" width="21" bestFit="1" customWidth="1"/>
    <col min="63" max="63" width="21.140625" bestFit="1" customWidth="1"/>
    <col min="64" max="64" width="21" bestFit="1" customWidth="1"/>
    <col min="65" max="66" width="20.140625" bestFit="1" customWidth="1"/>
    <col min="67" max="67" width="20" bestFit="1" customWidth="1"/>
    <col min="68" max="69" width="19.140625" bestFit="1" customWidth="1"/>
    <col min="70" max="70" width="20.140625" bestFit="1" customWidth="1"/>
    <col min="71" max="71" width="21.140625" bestFit="1" customWidth="1"/>
    <col min="72" max="72" width="21" bestFit="1" customWidth="1"/>
    <col min="73" max="73" width="21.42578125" bestFit="1" customWidth="1"/>
    <col min="74" max="74" width="18.5703125" bestFit="1" customWidth="1"/>
    <col min="75" max="75" width="20.140625" bestFit="1" customWidth="1"/>
    <col min="76" max="76" width="17.5703125" bestFit="1" customWidth="1"/>
    <col min="77" max="77" width="17.85546875" bestFit="1" customWidth="1"/>
    <col min="78" max="78" width="19.140625" bestFit="1" customWidth="1"/>
    <col min="79" max="79" width="19.42578125" bestFit="1" customWidth="1"/>
    <col min="80" max="81" width="19.140625" bestFit="1" customWidth="1"/>
    <col min="82" max="83" width="19" bestFit="1" customWidth="1"/>
    <col min="84" max="84" width="17.5703125" bestFit="1" customWidth="1"/>
    <col min="85" max="85" width="19.42578125" bestFit="1" customWidth="1"/>
    <col min="86" max="86" width="19" bestFit="1" customWidth="1"/>
    <col min="87" max="87" width="17.85546875" bestFit="1" customWidth="1"/>
    <col min="88" max="88" width="19.42578125" bestFit="1" customWidth="1"/>
    <col min="89" max="89" width="21.140625" bestFit="1" customWidth="1"/>
    <col min="90" max="90" width="21" bestFit="1" customWidth="1"/>
    <col min="91" max="93" width="19.42578125" bestFit="1" customWidth="1"/>
    <col min="94" max="96" width="20.140625" bestFit="1" customWidth="1"/>
    <col min="97" max="97" width="20" bestFit="1" customWidth="1"/>
    <col min="98" max="98" width="20.140625" bestFit="1" customWidth="1"/>
    <col min="99" max="99" width="19" bestFit="1" customWidth="1"/>
    <col min="100" max="104" width="20.140625" bestFit="1" customWidth="1"/>
    <col min="105" max="105" width="20" bestFit="1" customWidth="1"/>
    <col min="106" max="106" width="20.140625" bestFit="1" customWidth="1"/>
    <col min="107" max="107" width="20.42578125" bestFit="1" customWidth="1"/>
    <col min="108" max="108" width="13" bestFit="1" customWidth="1"/>
    <col min="109" max="109" width="20.140625" bestFit="1" customWidth="1"/>
    <col min="110" max="110" width="20" bestFit="1" customWidth="1"/>
    <col min="111" max="112" width="20.140625" bestFit="1" customWidth="1"/>
    <col min="113" max="113" width="16.28515625" bestFit="1" customWidth="1"/>
    <col min="114" max="114" width="15.28515625" bestFit="1" customWidth="1"/>
    <col min="115" max="115" width="19.140625" bestFit="1" customWidth="1"/>
    <col min="116" max="116" width="19" bestFit="1" customWidth="1"/>
    <col min="117" max="118" width="19.140625" bestFit="1" customWidth="1"/>
    <col min="119" max="119" width="20.140625" bestFit="1" customWidth="1"/>
    <col min="120" max="120" width="20" bestFit="1" customWidth="1"/>
    <col min="121" max="121" width="21.140625" bestFit="1" customWidth="1"/>
    <col min="122" max="122" width="21" bestFit="1" customWidth="1"/>
    <col min="123" max="123" width="19.42578125" bestFit="1" customWidth="1"/>
    <col min="124" max="124" width="20.42578125" bestFit="1" customWidth="1"/>
    <col min="125" max="125" width="17.5703125" bestFit="1" customWidth="1"/>
    <col min="126" max="126" width="19.140625" bestFit="1" customWidth="1"/>
    <col min="127" max="127" width="14.28515625" bestFit="1" customWidth="1"/>
    <col min="128" max="128" width="19.140625" bestFit="1" customWidth="1"/>
    <col min="129" max="129" width="15.5703125" bestFit="1" customWidth="1"/>
    <col min="130" max="130" width="15" bestFit="1" customWidth="1"/>
    <col min="131" max="131" width="19.42578125" bestFit="1" customWidth="1"/>
    <col min="132" max="132" width="16.7109375" bestFit="1" customWidth="1"/>
    <col min="133" max="133" width="13.85546875" bestFit="1" customWidth="1"/>
    <col min="134" max="134" width="17.5703125" bestFit="1" customWidth="1"/>
    <col min="135" max="135" width="15.7109375" bestFit="1" customWidth="1"/>
    <col min="136" max="136" width="16.28515625" bestFit="1" customWidth="1"/>
    <col min="137" max="137" width="14" bestFit="1" customWidth="1"/>
    <col min="138" max="138" width="14.42578125" bestFit="1" customWidth="1"/>
    <col min="139" max="139" width="15" bestFit="1" customWidth="1"/>
    <col min="140" max="140" width="15.7109375" bestFit="1" customWidth="1"/>
    <col min="141" max="141" width="19.140625" bestFit="1" customWidth="1"/>
    <col min="142" max="142" width="16.42578125" bestFit="1" customWidth="1"/>
    <col min="143" max="143" width="19.42578125" bestFit="1" customWidth="1"/>
    <col min="144" max="144" width="19.140625" bestFit="1" customWidth="1"/>
    <col min="145" max="145" width="14" bestFit="1" customWidth="1"/>
    <col min="146" max="147" width="20.140625" bestFit="1" customWidth="1"/>
    <col min="148" max="148" width="19.42578125" bestFit="1" customWidth="1"/>
    <col min="149" max="149" width="15.42578125" bestFit="1" customWidth="1"/>
    <col min="150" max="150" width="13.85546875" bestFit="1" customWidth="1"/>
    <col min="151" max="151" width="19.42578125" bestFit="1" customWidth="1"/>
    <col min="152" max="152" width="15.5703125" bestFit="1" customWidth="1"/>
    <col min="153" max="153" width="17.85546875" bestFit="1" customWidth="1"/>
    <col min="154" max="154" width="15.7109375" bestFit="1" customWidth="1"/>
    <col min="155" max="155" width="14.5703125" bestFit="1" customWidth="1"/>
    <col min="156" max="156" width="13" bestFit="1" customWidth="1"/>
    <col min="157" max="157" width="20.42578125" bestFit="1" customWidth="1"/>
    <col min="158" max="158" width="19.42578125" bestFit="1" customWidth="1"/>
    <col min="159" max="159" width="20.42578125" bestFit="1" customWidth="1"/>
    <col min="160" max="160" width="20.7109375" bestFit="1" customWidth="1"/>
    <col min="161" max="161" width="20.140625" bestFit="1" customWidth="1"/>
    <col min="162" max="162" width="20.5703125" bestFit="1" customWidth="1"/>
    <col min="163" max="163" width="19.42578125" bestFit="1" customWidth="1"/>
    <col min="164" max="166" width="20.5703125" bestFit="1" customWidth="1"/>
    <col min="167" max="167" width="19.5703125" bestFit="1" customWidth="1"/>
    <col min="168" max="168" width="20.5703125" bestFit="1" customWidth="1"/>
    <col min="169" max="169" width="20.42578125" bestFit="1" customWidth="1"/>
    <col min="170" max="170" width="20.28515625" bestFit="1" customWidth="1"/>
    <col min="171" max="171" width="20.5703125" bestFit="1" customWidth="1"/>
    <col min="172" max="172" width="20.42578125" bestFit="1" customWidth="1"/>
    <col min="173" max="173" width="20.140625" bestFit="1" customWidth="1"/>
    <col min="174" max="174" width="20.42578125" bestFit="1" customWidth="1"/>
    <col min="175" max="175" width="18.140625" bestFit="1" customWidth="1"/>
    <col min="176" max="176" width="19" bestFit="1" customWidth="1"/>
    <col min="177" max="177" width="17.42578125" bestFit="1" customWidth="1"/>
    <col min="178" max="178" width="16.28515625" bestFit="1" customWidth="1"/>
    <col min="179" max="179" width="17.42578125" bestFit="1" customWidth="1"/>
    <col min="180" max="180" width="16.28515625" bestFit="1" customWidth="1"/>
    <col min="181" max="182" width="19" bestFit="1" customWidth="1"/>
    <col min="183" max="183" width="16.28515625" bestFit="1" customWidth="1"/>
    <col min="184" max="186" width="17.42578125" bestFit="1" customWidth="1"/>
    <col min="187" max="188" width="19" bestFit="1" customWidth="1"/>
    <col min="189" max="189" width="17.42578125" bestFit="1" customWidth="1"/>
    <col min="190" max="190" width="11.5703125" bestFit="1" customWidth="1"/>
    <col min="191" max="193" width="19" bestFit="1" customWidth="1"/>
    <col min="194" max="194" width="11.5703125" bestFit="1" customWidth="1"/>
    <col min="195" max="196" width="17.42578125" bestFit="1" customWidth="1"/>
    <col min="197" max="197" width="11.5703125" bestFit="1" customWidth="1"/>
    <col min="198" max="199" width="13.7109375" bestFit="1" customWidth="1"/>
    <col min="200" max="200" width="11.5703125" bestFit="1" customWidth="1"/>
    <col min="201" max="202" width="19" bestFit="1" customWidth="1"/>
    <col min="203" max="205" width="17.42578125" bestFit="1" customWidth="1"/>
    <col min="206" max="206" width="15.28515625" bestFit="1" customWidth="1"/>
    <col min="207" max="207" width="16" bestFit="1" customWidth="1"/>
    <col min="208" max="209" width="17" bestFit="1" customWidth="1"/>
    <col min="210" max="210" width="11.5703125" bestFit="1" customWidth="1"/>
    <col min="211" max="211" width="18.140625" bestFit="1" customWidth="1"/>
    <col min="212" max="212" width="17" bestFit="1" customWidth="1"/>
    <col min="213" max="213" width="16" bestFit="1" customWidth="1"/>
    <col min="214" max="214" width="18.140625" bestFit="1" customWidth="1"/>
    <col min="215" max="215" width="11.5703125" bestFit="1" customWidth="1"/>
    <col min="216" max="216" width="18.140625" bestFit="1" customWidth="1"/>
    <col min="217" max="217" width="19.7109375" bestFit="1" customWidth="1"/>
    <col min="218" max="218" width="11.5703125" bestFit="1" customWidth="1"/>
    <col min="219" max="219" width="16" bestFit="1" customWidth="1"/>
    <col min="220" max="220" width="18.140625" bestFit="1" customWidth="1"/>
    <col min="221" max="221" width="11.5703125" bestFit="1" customWidth="1"/>
    <col min="222" max="222" width="16" bestFit="1" customWidth="1"/>
    <col min="223" max="223" width="18.140625" bestFit="1" customWidth="1"/>
    <col min="224" max="225" width="11.5703125" bestFit="1" customWidth="1"/>
    <col min="226" max="227" width="17" bestFit="1" customWidth="1"/>
    <col min="228" max="228" width="14.42578125" bestFit="1" customWidth="1"/>
    <col min="229" max="229" width="16" bestFit="1" customWidth="1"/>
    <col min="230" max="230" width="11.5703125" bestFit="1" customWidth="1"/>
    <col min="231" max="231" width="16" bestFit="1" customWidth="1"/>
    <col min="232" max="233" width="17" bestFit="1" customWidth="1"/>
    <col min="234" max="234" width="18.140625" bestFit="1" customWidth="1"/>
    <col min="235" max="235" width="19.7109375" bestFit="1" customWidth="1"/>
    <col min="236" max="236" width="18.140625" bestFit="1" customWidth="1"/>
    <col min="237" max="239" width="19.7109375" bestFit="1" customWidth="1"/>
    <col min="240" max="240" width="11.5703125" bestFit="1" customWidth="1"/>
    <col min="241" max="241" width="17" bestFit="1" customWidth="1"/>
    <col min="242" max="242" width="11.5703125" bestFit="1" customWidth="1"/>
    <col min="243" max="243" width="19.7109375" bestFit="1" customWidth="1"/>
    <col min="244" max="244" width="15.28515625" bestFit="1" customWidth="1"/>
    <col min="245" max="245" width="19" bestFit="1" customWidth="1"/>
    <col min="246" max="247" width="17.42578125" bestFit="1" customWidth="1"/>
    <col min="248" max="249" width="15.28515625" bestFit="1" customWidth="1"/>
    <col min="250" max="250" width="17.42578125" bestFit="1" customWidth="1"/>
    <col min="251" max="251" width="16.28515625" bestFit="1" customWidth="1"/>
    <col min="252" max="252" width="19" bestFit="1" customWidth="1"/>
    <col min="253" max="253" width="17.42578125" bestFit="1" customWidth="1"/>
    <col min="254" max="254" width="18.140625" bestFit="1" customWidth="1"/>
    <col min="255" max="255" width="19.7109375" bestFit="1" customWidth="1"/>
    <col min="256" max="256" width="18.140625" bestFit="1" customWidth="1"/>
    <col min="257" max="257" width="16" bestFit="1" customWidth="1"/>
    <col min="258" max="258" width="17" bestFit="1" customWidth="1"/>
    <col min="259" max="260" width="19.7109375" bestFit="1" customWidth="1"/>
    <col min="261" max="261" width="11.5703125" bestFit="1" customWidth="1"/>
    <col min="262" max="262" width="17" bestFit="1" customWidth="1"/>
    <col min="263" max="263" width="16" bestFit="1" customWidth="1"/>
    <col min="264" max="265" width="17" bestFit="1" customWidth="1"/>
    <col min="266" max="266" width="13.7109375" bestFit="1" customWidth="1"/>
    <col min="267" max="267" width="18.140625" bestFit="1" customWidth="1"/>
    <col min="268" max="268" width="12.5703125" bestFit="1" customWidth="1"/>
    <col min="269" max="269" width="16.28515625" bestFit="1" customWidth="1"/>
    <col min="270" max="271" width="15.28515625" bestFit="1" customWidth="1"/>
    <col min="272" max="272" width="16.28515625" bestFit="1" customWidth="1"/>
    <col min="273" max="273" width="16" bestFit="1" customWidth="1"/>
    <col min="274" max="275" width="15.28515625" bestFit="1" customWidth="1"/>
    <col min="276" max="276" width="13.7109375" bestFit="1" customWidth="1"/>
    <col min="277" max="281" width="20" bestFit="1" customWidth="1"/>
    <col min="282" max="282" width="19" bestFit="1" customWidth="1"/>
    <col min="283" max="283" width="20" bestFit="1" customWidth="1"/>
    <col min="284" max="284" width="19" bestFit="1" customWidth="1"/>
    <col min="285" max="285" width="20" bestFit="1" customWidth="1"/>
    <col min="286" max="289" width="19" bestFit="1" customWidth="1"/>
    <col min="290" max="290" width="20" bestFit="1" customWidth="1"/>
    <col min="291" max="291" width="19" bestFit="1" customWidth="1"/>
    <col min="292" max="293" width="20" bestFit="1" customWidth="1"/>
    <col min="294" max="295" width="19" bestFit="1" customWidth="1"/>
    <col min="296" max="296" width="15.28515625" bestFit="1" customWidth="1"/>
    <col min="297" max="297" width="20" bestFit="1" customWidth="1"/>
    <col min="298" max="298" width="16.28515625" bestFit="1" customWidth="1"/>
    <col min="299" max="299" width="19" bestFit="1" customWidth="1"/>
    <col min="300" max="300" width="18.140625" bestFit="1" customWidth="1"/>
    <col min="301" max="302" width="17" bestFit="1" customWidth="1"/>
    <col min="303" max="304" width="17.42578125" bestFit="1" customWidth="1"/>
    <col min="305" max="305" width="18.140625" bestFit="1" customWidth="1"/>
    <col min="306" max="306" width="13.7109375" bestFit="1" customWidth="1"/>
    <col min="307" max="307" width="16.28515625" bestFit="1" customWidth="1"/>
    <col min="308" max="311" width="11.5703125" bestFit="1" customWidth="1"/>
    <col min="312" max="312" width="13.7109375" bestFit="1" customWidth="1"/>
    <col min="313" max="313" width="16" bestFit="1" customWidth="1"/>
    <col min="314" max="317" width="11.5703125" bestFit="1" customWidth="1"/>
  </cols>
  <sheetData>
    <row r="1" spans="1:354" x14ac:dyDescent="0.25">
      <c r="A1" s="80" t="s">
        <v>557</v>
      </c>
      <c r="B1" s="80" t="s">
        <v>1147</v>
      </c>
      <c r="C1" s="80" t="s">
        <v>1148</v>
      </c>
      <c r="D1" s="80" t="s">
        <v>462</v>
      </c>
      <c r="E1" s="80" t="s">
        <v>527</v>
      </c>
      <c r="F1" s="80" t="s">
        <v>461</v>
      </c>
      <c r="G1" s="80" t="s">
        <v>465</v>
      </c>
      <c r="H1" s="80" t="s">
        <v>460</v>
      </c>
      <c r="I1" s="80" t="s">
        <v>466</v>
      </c>
      <c r="J1" s="80" t="s">
        <v>459</v>
      </c>
      <c r="K1" s="80" t="s">
        <v>526</v>
      </c>
      <c r="L1" s="80" t="s">
        <v>500</v>
      </c>
      <c r="M1" s="80" t="s">
        <v>498</v>
      </c>
      <c r="N1" s="80" t="s">
        <v>542</v>
      </c>
      <c r="O1" s="80" t="s">
        <v>495</v>
      </c>
      <c r="P1" s="80" t="s">
        <v>541</v>
      </c>
      <c r="Q1" s="80" t="s">
        <v>540</v>
      </c>
      <c r="R1" s="80" t="s">
        <v>492</v>
      </c>
      <c r="S1" s="80" t="s">
        <v>489</v>
      </c>
      <c r="T1" s="80" t="s">
        <v>488</v>
      </c>
      <c r="U1" s="80" t="s">
        <v>487</v>
      </c>
      <c r="V1" s="80" t="s">
        <v>486</v>
      </c>
      <c r="W1" s="80" t="s">
        <v>555</v>
      </c>
      <c r="X1" s="80" t="s">
        <v>485</v>
      </c>
      <c r="Y1" s="80" t="s">
        <v>539</v>
      </c>
      <c r="Z1" s="80" t="s">
        <v>484</v>
      </c>
      <c r="AA1" s="80" t="s">
        <v>538</v>
      </c>
      <c r="AB1" s="80" t="s">
        <v>537</v>
      </c>
      <c r="AC1" s="80" t="s">
        <v>483</v>
      </c>
      <c r="AD1" s="80" t="s">
        <v>536</v>
      </c>
      <c r="AE1" s="80" t="s">
        <v>535</v>
      </c>
      <c r="AF1" s="80" t="s">
        <v>482</v>
      </c>
      <c r="AG1" s="80" t="s">
        <v>534</v>
      </c>
      <c r="AH1" s="80" t="s">
        <v>481</v>
      </c>
      <c r="AI1" s="80" t="s">
        <v>480</v>
      </c>
      <c r="AJ1" s="80" t="s">
        <v>479</v>
      </c>
      <c r="AK1" s="80" t="s">
        <v>478</v>
      </c>
      <c r="AL1" s="80" t="s">
        <v>477</v>
      </c>
      <c r="AM1" s="80" t="s">
        <v>476</v>
      </c>
      <c r="AN1" s="80" t="s">
        <v>475</v>
      </c>
      <c r="AO1" s="80" t="s">
        <v>474</v>
      </c>
      <c r="AP1" s="80" t="s">
        <v>473</v>
      </c>
      <c r="AQ1" s="80" t="s">
        <v>472</v>
      </c>
      <c r="AR1" s="80" t="s">
        <v>533</v>
      </c>
      <c r="AS1" s="80" t="s">
        <v>471</v>
      </c>
      <c r="AT1" s="80" t="s">
        <v>470</v>
      </c>
      <c r="AU1" s="80" t="s">
        <v>469</v>
      </c>
      <c r="AV1" s="80" t="s">
        <v>532</v>
      </c>
      <c r="AW1" s="80" t="s">
        <v>525</v>
      </c>
      <c r="AX1" s="80" t="s">
        <v>468</v>
      </c>
      <c r="AY1" s="80" t="s">
        <v>490</v>
      </c>
      <c r="AZ1" s="80" t="s">
        <v>491</v>
      </c>
      <c r="BA1" s="80" t="s">
        <v>493</v>
      </c>
      <c r="BB1" s="80" t="s">
        <v>494</v>
      </c>
      <c r="BC1" s="80" t="s">
        <v>524</v>
      </c>
      <c r="BD1" s="80" t="s">
        <v>530</v>
      </c>
      <c r="BE1" s="80" t="s">
        <v>467</v>
      </c>
      <c r="BF1" s="80" t="s">
        <v>496</v>
      </c>
      <c r="BG1" s="80" t="s">
        <v>497</v>
      </c>
      <c r="BH1" s="80" t="s">
        <v>556</v>
      </c>
      <c r="BI1" s="80" t="s">
        <v>543</v>
      </c>
      <c r="BJ1" s="80" t="s">
        <v>499</v>
      </c>
      <c r="BK1" s="80" t="s">
        <v>464</v>
      </c>
      <c r="BL1" s="80" t="s">
        <v>531</v>
      </c>
      <c r="BM1" s="80" t="s">
        <v>529</v>
      </c>
      <c r="BN1" s="80" t="s">
        <v>528</v>
      </c>
      <c r="BO1" s="80" t="s">
        <v>463</v>
      </c>
      <c r="BP1" s="80" t="s">
        <v>523</v>
      </c>
      <c r="BQ1" s="80" t="s">
        <v>520</v>
      </c>
      <c r="BR1" s="80" t="s">
        <v>503</v>
      </c>
      <c r="BS1" s="80" t="s">
        <v>510</v>
      </c>
      <c r="BT1" s="80" t="s">
        <v>522</v>
      </c>
      <c r="BU1" s="80" t="s">
        <v>550</v>
      </c>
      <c r="BV1" s="80" t="s">
        <v>515</v>
      </c>
      <c r="BW1" s="80" t="s">
        <v>519</v>
      </c>
      <c r="BX1" s="80" t="s">
        <v>551</v>
      </c>
      <c r="BY1" s="80" t="s">
        <v>552</v>
      </c>
      <c r="BZ1" s="80" t="s">
        <v>511</v>
      </c>
      <c r="CA1" s="80" t="s">
        <v>504</v>
      </c>
      <c r="CB1" s="80" t="s">
        <v>545</v>
      </c>
      <c r="CC1" s="80" t="s">
        <v>514</v>
      </c>
      <c r="CD1" s="80" t="s">
        <v>548</v>
      </c>
      <c r="CE1" s="80" t="s">
        <v>516</v>
      </c>
      <c r="CF1" s="80" t="s">
        <v>505</v>
      </c>
      <c r="CG1" s="80" t="s">
        <v>506</v>
      </c>
      <c r="CH1" s="80" t="s">
        <v>509</v>
      </c>
      <c r="CI1" s="80" t="s">
        <v>502</v>
      </c>
      <c r="CJ1" s="80" t="s">
        <v>544</v>
      </c>
      <c r="CK1" s="80" t="s">
        <v>547</v>
      </c>
      <c r="CL1" s="80" t="s">
        <v>521</v>
      </c>
      <c r="CM1" s="80" t="s">
        <v>513</v>
      </c>
      <c r="CN1" s="80" t="s">
        <v>553</v>
      </c>
      <c r="CO1" s="80" t="s">
        <v>549</v>
      </c>
      <c r="CP1" s="80" t="s">
        <v>501</v>
      </c>
      <c r="CQ1" s="80" t="s">
        <v>554</v>
      </c>
      <c r="CR1" s="80" t="s">
        <v>507</v>
      </c>
      <c r="CS1" s="80" t="s">
        <v>508</v>
      </c>
      <c r="CT1" s="80" t="s">
        <v>512</v>
      </c>
      <c r="CU1" s="80" t="s">
        <v>517</v>
      </c>
      <c r="CV1" s="80" t="s">
        <v>518</v>
      </c>
      <c r="CW1" s="80" t="s">
        <v>546</v>
      </c>
      <c r="CX1" s="80" t="s">
        <v>412</v>
      </c>
      <c r="CY1" s="80" t="s">
        <v>452</v>
      </c>
      <c r="CZ1" s="80" t="s">
        <v>439</v>
      </c>
      <c r="DA1" s="80" t="s">
        <v>449</v>
      </c>
      <c r="DB1" s="80" t="s">
        <v>457</v>
      </c>
      <c r="DC1" s="80" t="s">
        <v>438</v>
      </c>
      <c r="DD1" s="80" t="s">
        <v>410</v>
      </c>
      <c r="DE1" s="80" t="s">
        <v>441</v>
      </c>
      <c r="DF1" s="80" t="s">
        <v>443</v>
      </c>
      <c r="DG1" s="80" t="s">
        <v>408</v>
      </c>
      <c r="DH1" s="80" t="s">
        <v>455</v>
      </c>
      <c r="DI1" s="80" t="s">
        <v>423</v>
      </c>
      <c r="DJ1" s="80" t="s">
        <v>450</v>
      </c>
      <c r="DK1" s="80" t="s">
        <v>437</v>
      </c>
      <c r="DL1" s="80" t="s">
        <v>431</v>
      </c>
      <c r="DM1" s="80" t="s">
        <v>429</v>
      </c>
      <c r="DN1" s="80" t="s">
        <v>448</v>
      </c>
      <c r="DO1" s="80" t="s">
        <v>413</v>
      </c>
      <c r="DP1" s="80" t="s">
        <v>409</v>
      </c>
      <c r="DQ1" s="80" t="s">
        <v>434</v>
      </c>
      <c r="DR1" s="80" t="s">
        <v>407</v>
      </c>
      <c r="DS1" s="80" t="s">
        <v>433</v>
      </c>
      <c r="DT1" s="80" t="s">
        <v>451</v>
      </c>
      <c r="DU1" s="80" t="s">
        <v>447</v>
      </c>
      <c r="DV1" s="80" t="s">
        <v>419</v>
      </c>
      <c r="DW1" s="80" t="s">
        <v>421</v>
      </c>
      <c r="DX1" s="80" t="s">
        <v>416</v>
      </c>
      <c r="DY1" s="80" t="s">
        <v>424</v>
      </c>
      <c r="DZ1" s="80" t="s">
        <v>456</v>
      </c>
      <c r="EA1" s="80" t="s">
        <v>428</v>
      </c>
      <c r="EB1" s="80" t="s">
        <v>404</v>
      </c>
      <c r="EC1" s="80" t="s">
        <v>422</v>
      </c>
      <c r="ED1" s="80" t="s">
        <v>411</v>
      </c>
      <c r="EE1" s="80" t="s">
        <v>440</v>
      </c>
      <c r="EF1" s="80" t="s">
        <v>444</v>
      </c>
      <c r="EG1" s="80" t="s">
        <v>454</v>
      </c>
      <c r="EH1" s="80" t="s">
        <v>417</v>
      </c>
      <c r="EI1" s="80" t="s">
        <v>458</v>
      </c>
      <c r="EJ1" s="80" t="s">
        <v>425</v>
      </c>
      <c r="EK1" s="80" t="s">
        <v>430</v>
      </c>
      <c r="EL1" s="80" t="s">
        <v>445</v>
      </c>
      <c r="EM1" s="80" t="s">
        <v>427</v>
      </c>
      <c r="EN1" s="80" t="s">
        <v>406</v>
      </c>
      <c r="EO1" s="80" t="s">
        <v>405</v>
      </c>
      <c r="EP1" s="80" t="s">
        <v>418</v>
      </c>
      <c r="EQ1" s="80" t="s">
        <v>420</v>
      </c>
      <c r="ER1" s="80" t="s">
        <v>415</v>
      </c>
      <c r="ES1" s="80" t="s">
        <v>435</v>
      </c>
      <c r="ET1" s="80" t="s">
        <v>442</v>
      </c>
      <c r="EU1" s="80" t="s">
        <v>436</v>
      </c>
      <c r="EV1" s="80" t="s">
        <v>446</v>
      </c>
      <c r="EW1" s="80" t="s">
        <v>432</v>
      </c>
      <c r="EX1" s="80" t="s">
        <v>453</v>
      </c>
      <c r="EY1" s="80" t="s">
        <v>426</v>
      </c>
      <c r="EZ1" s="80" t="s">
        <v>414</v>
      </c>
      <c r="FA1" s="80" t="s">
        <v>1134</v>
      </c>
      <c r="FB1" s="80" t="s">
        <v>1142</v>
      </c>
      <c r="FC1" s="80" t="s">
        <v>1130</v>
      </c>
      <c r="FD1" s="80" t="s">
        <v>1129</v>
      </c>
      <c r="FE1" s="80" t="s">
        <v>1144</v>
      </c>
      <c r="FF1" s="80" t="s">
        <v>1143</v>
      </c>
      <c r="FG1" s="80" t="s">
        <v>1146</v>
      </c>
      <c r="FH1" s="80" t="s">
        <v>1136</v>
      </c>
      <c r="FI1" s="80" t="s">
        <v>1131</v>
      </c>
      <c r="FJ1" s="80" t="s">
        <v>1128</v>
      </c>
      <c r="FK1" s="80" t="s">
        <v>1145</v>
      </c>
      <c r="FL1" s="80" t="s">
        <v>1149</v>
      </c>
      <c r="FM1" s="80" t="s">
        <v>1133</v>
      </c>
      <c r="FN1" s="80" t="s">
        <v>1140</v>
      </c>
      <c r="FO1" s="80" t="s">
        <v>1139</v>
      </c>
      <c r="FP1" s="80" t="s">
        <v>1135</v>
      </c>
      <c r="FQ1" s="80" t="s">
        <v>1137</v>
      </c>
      <c r="FR1" s="80" t="s">
        <v>1138</v>
      </c>
      <c r="FS1" s="80" t="s">
        <v>1132</v>
      </c>
      <c r="FT1" s="80" t="s">
        <v>1141</v>
      </c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69"/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69"/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7"/>
      <c r="LH1" s="67"/>
      <c r="LI1" s="67"/>
      <c r="LJ1" s="67"/>
      <c r="LK1" s="67"/>
      <c r="LL1" s="67"/>
      <c r="LM1" s="67"/>
      <c r="LN1" s="67"/>
      <c r="LO1" s="67"/>
      <c r="LP1" s="67"/>
      <c r="LQ1" s="67"/>
      <c r="LR1" s="67"/>
      <c r="LS1" s="67"/>
      <c r="LT1" s="67"/>
      <c r="LU1" s="67"/>
      <c r="LV1" s="67"/>
      <c r="LW1" s="67"/>
      <c r="LX1" s="67"/>
      <c r="LY1" s="67"/>
      <c r="LZ1" s="67"/>
      <c r="MA1" s="67"/>
      <c r="MB1" s="67"/>
      <c r="MC1" s="67"/>
      <c r="MD1" s="67"/>
      <c r="ME1" s="67"/>
      <c r="MF1" s="67"/>
      <c r="MG1" s="67"/>
      <c r="MH1" s="67"/>
      <c r="MI1" s="67"/>
      <c r="MJ1" s="67"/>
      <c r="MK1" s="67"/>
      <c r="ML1" s="67"/>
      <c r="MM1" s="67"/>
      <c r="MN1" s="67"/>
      <c r="MO1" s="67"/>
      <c r="MP1" s="67"/>
    </row>
    <row r="2" spans="1:354" x14ac:dyDescent="0.25">
      <c r="A2" s="81">
        <v>201912</v>
      </c>
      <c r="B2" s="81">
        <v>70735</v>
      </c>
      <c r="C2" s="82" t="s">
        <v>571</v>
      </c>
      <c r="D2" s="81">
        <v>0</v>
      </c>
      <c r="E2" s="81">
        <v>0</v>
      </c>
      <c r="F2" s="81">
        <v>0</v>
      </c>
      <c r="G2" s="81">
        <v>10516690</v>
      </c>
      <c r="H2" s="81">
        <v>1181</v>
      </c>
      <c r="I2" s="81">
        <v>77798</v>
      </c>
      <c r="J2" s="81">
        <v>505966</v>
      </c>
      <c r="K2" s="81">
        <v>0</v>
      </c>
      <c r="L2" s="81">
        <v>0</v>
      </c>
      <c r="M2" s="81">
        <v>0</v>
      </c>
      <c r="N2" s="81">
        <v>0</v>
      </c>
      <c r="O2" s="81">
        <v>0</v>
      </c>
      <c r="P2" s="81">
        <v>0</v>
      </c>
      <c r="Q2" s="81">
        <v>0</v>
      </c>
      <c r="R2" s="81">
        <v>0</v>
      </c>
      <c r="S2" s="81">
        <v>0</v>
      </c>
      <c r="T2" s="81">
        <v>2159247</v>
      </c>
      <c r="U2" s="81">
        <v>10370729</v>
      </c>
      <c r="V2" s="81">
        <v>0</v>
      </c>
      <c r="W2" s="81">
        <v>0</v>
      </c>
      <c r="X2" s="81">
        <v>0</v>
      </c>
      <c r="Y2" s="81">
        <v>0</v>
      </c>
      <c r="Z2" s="81">
        <v>0</v>
      </c>
      <c r="AA2" s="81">
        <v>0</v>
      </c>
      <c r="AB2" s="81">
        <v>0</v>
      </c>
      <c r="AC2" s="81">
        <v>0</v>
      </c>
      <c r="AD2" s="81">
        <v>0</v>
      </c>
      <c r="AE2" s="81">
        <v>0</v>
      </c>
      <c r="AF2" s="81">
        <v>0</v>
      </c>
      <c r="AG2" s="81">
        <v>0</v>
      </c>
      <c r="AH2" s="81">
        <v>0</v>
      </c>
      <c r="AI2" s="81">
        <v>118920</v>
      </c>
      <c r="AJ2" s="81">
        <v>719376</v>
      </c>
      <c r="AK2" s="81">
        <v>0</v>
      </c>
      <c r="AL2" s="81">
        <v>4778796</v>
      </c>
      <c r="AM2" s="81">
        <v>0</v>
      </c>
      <c r="AN2" s="81">
        <v>7132101</v>
      </c>
      <c r="AO2" s="81">
        <v>0</v>
      </c>
      <c r="AP2" s="81">
        <v>7132101</v>
      </c>
      <c r="AQ2" s="81">
        <v>0</v>
      </c>
      <c r="AR2" s="81">
        <v>0</v>
      </c>
      <c r="AS2" s="81">
        <v>0</v>
      </c>
      <c r="AT2" s="81">
        <v>10370729</v>
      </c>
      <c r="AU2" s="81">
        <v>0</v>
      </c>
      <c r="AV2" s="81">
        <v>187921</v>
      </c>
      <c r="AW2" s="81">
        <v>1921061</v>
      </c>
      <c r="AX2" s="81">
        <v>3322716</v>
      </c>
      <c r="AY2" s="81">
        <v>0</v>
      </c>
      <c r="AZ2" s="81">
        <v>2085461</v>
      </c>
      <c r="BA2" s="81">
        <v>0</v>
      </c>
      <c r="BB2" s="81">
        <v>0</v>
      </c>
      <c r="BC2" s="81">
        <v>371393</v>
      </c>
      <c r="BD2" s="81">
        <v>0</v>
      </c>
      <c r="BE2" s="81">
        <v>76617</v>
      </c>
      <c r="BF2" s="81">
        <v>7132101</v>
      </c>
      <c r="BG2" s="81">
        <v>0</v>
      </c>
      <c r="BH2" s="81">
        <v>0</v>
      </c>
      <c r="BI2" s="81">
        <v>0</v>
      </c>
      <c r="BJ2" s="81">
        <v>0</v>
      </c>
      <c r="BK2" s="81">
        <v>4609892</v>
      </c>
      <c r="BL2" s="81">
        <v>0</v>
      </c>
      <c r="BM2" s="81">
        <v>0</v>
      </c>
      <c r="BN2" s="81">
        <v>0</v>
      </c>
      <c r="BO2" s="81">
        <v>505966</v>
      </c>
      <c r="BP2" s="81">
        <v>2159247</v>
      </c>
      <c r="BQ2" s="81">
        <v>0</v>
      </c>
      <c r="BR2" s="81">
        <v>45847</v>
      </c>
      <c r="BS2" s="81">
        <v>10516690</v>
      </c>
      <c r="BT2" s="81">
        <v>0</v>
      </c>
      <c r="BU2" s="81">
        <v>0</v>
      </c>
      <c r="BV2" s="81">
        <v>28800</v>
      </c>
      <c r="BW2" s="81">
        <v>0</v>
      </c>
      <c r="BX2" s="81">
        <v>60851</v>
      </c>
      <c r="BY2" s="81">
        <v>0</v>
      </c>
      <c r="BZ2" s="81">
        <v>0</v>
      </c>
      <c r="CA2" s="81">
        <v>0</v>
      </c>
      <c r="CB2" s="81">
        <v>0</v>
      </c>
      <c r="CC2" s="81">
        <v>5876</v>
      </c>
      <c r="CD2" s="81">
        <v>0</v>
      </c>
      <c r="CE2" s="81">
        <v>5876</v>
      </c>
      <c r="CF2" s="81">
        <v>0</v>
      </c>
      <c r="CG2" s="81">
        <v>30435</v>
      </c>
      <c r="CH2" s="81">
        <v>22316</v>
      </c>
      <c r="CI2" s="81">
        <v>0</v>
      </c>
      <c r="CJ2" s="81">
        <v>0</v>
      </c>
      <c r="CK2" s="81">
        <v>0</v>
      </c>
      <c r="CL2" s="81">
        <v>0</v>
      </c>
      <c r="CM2" s="81">
        <v>0</v>
      </c>
      <c r="CN2" s="81">
        <v>0</v>
      </c>
      <c r="CO2" s="81">
        <v>0</v>
      </c>
      <c r="CP2" s="81">
        <v>600456</v>
      </c>
      <c r="CQ2" s="81">
        <v>0</v>
      </c>
      <c r="CR2" s="81">
        <v>0</v>
      </c>
      <c r="CS2" s="81">
        <v>135939</v>
      </c>
      <c r="CT2" s="81">
        <v>15412</v>
      </c>
      <c r="CU2" s="81">
        <v>16440</v>
      </c>
      <c r="CV2" s="81">
        <v>0</v>
      </c>
      <c r="CW2" s="81">
        <v>0</v>
      </c>
      <c r="CX2" s="81">
        <v>9866</v>
      </c>
      <c r="CY2" s="81">
        <v>0</v>
      </c>
      <c r="CZ2" s="81">
        <v>387735</v>
      </c>
      <c r="DA2" s="81">
        <v>0</v>
      </c>
      <c r="DB2" s="81">
        <v>0</v>
      </c>
      <c r="DC2" s="81">
        <v>387735</v>
      </c>
      <c r="DD2" s="81">
        <v>0</v>
      </c>
      <c r="DE2" s="81">
        <v>209765</v>
      </c>
      <c r="DF2" s="81">
        <v>0</v>
      </c>
      <c r="DG2" s="81">
        <v>2</v>
      </c>
      <c r="DH2" s="81">
        <v>0</v>
      </c>
      <c r="DI2" s="81">
        <v>-139133</v>
      </c>
      <c r="DJ2" s="81">
        <v>0</v>
      </c>
      <c r="DK2" s="81">
        <v>-4867</v>
      </c>
      <c r="DL2" s="81">
        <v>0</v>
      </c>
      <c r="DM2" s="81">
        <v>920539</v>
      </c>
      <c r="DN2" s="81">
        <v>0</v>
      </c>
      <c r="DO2" s="81">
        <v>0</v>
      </c>
      <c r="DP2" s="81">
        <v>0</v>
      </c>
      <c r="DQ2" s="81">
        <v>-681678</v>
      </c>
      <c r="DR2" s="81">
        <v>186049</v>
      </c>
      <c r="DS2" s="81">
        <v>-681678</v>
      </c>
      <c r="DT2" s="81">
        <v>0</v>
      </c>
      <c r="DU2" s="81">
        <v>-253065</v>
      </c>
      <c r="DV2" s="81">
        <v>-25453</v>
      </c>
      <c r="DW2" s="81">
        <v>0</v>
      </c>
      <c r="DX2" s="81">
        <v>0</v>
      </c>
      <c r="DY2" s="81">
        <v>219631</v>
      </c>
      <c r="DZ2" s="81">
        <v>0</v>
      </c>
      <c r="EA2" s="81">
        <v>0</v>
      </c>
      <c r="EB2" s="81">
        <v>0</v>
      </c>
      <c r="EC2" s="81">
        <v>-43482</v>
      </c>
      <c r="ED2" s="81">
        <v>0</v>
      </c>
      <c r="EE2" s="81">
        <v>-4867</v>
      </c>
      <c r="EF2" s="81">
        <v>0</v>
      </c>
      <c r="EG2" s="81">
        <v>0</v>
      </c>
      <c r="EH2" s="81">
        <v>0</v>
      </c>
      <c r="EI2" s="81">
        <v>0</v>
      </c>
      <c r="EJ2" s="81">
        <v>0</v>
      </c>
      <c r="EK2" s="81">
        <v>0</v>
      </c>
      <c r="EL2" s="81">
        <v>0</v>
      </c>
      <c r="EM2" s="81">
        <v>0</v>
      </c>
      <c r="EN2" s="81">
        <v>-33582</v>
      </c>
      <c r="EO2" s="81">
        <v>0</v>
      </c>
      <c r="EP2" s="81">
        <v>0</v>
      </c>
      <c r="EQ2" s="81">
        <v>0</v>
      </c>
      <c r="ER2" s="81">
        <v>0</v>
      </c>
      <c r="ES2" s="81">
        <v>0</v>
      </c>
      <c r="ET2" s="81">
        <v>0</v>
      </c>
      <c r="EU2" s="81">
        <v>-176183</v>
      </c>
      <c r="EV2" s="81">
        <v>-253065</v>
      </c>
      <c r="EW2" s="81">
        <v>840343</v>
      </c>
      <c r="EX2" s="81">
        <v>0</v>
      </c>
      <c r="EY2" s="81">
        <v>-613</v>
      </c>
      <c r="EZ2" s="81">
        <v>106260</v>
      </c>
      <c r="FA2" s="81">
        <v>387735</v>
      </c>
      <c r="FB2" s="81">
        <v>371393</v>
      </c>
      <c r="FC2" s="81">
        <v>6450423</v>
      </c>
      <c r="FD2" s="81"/>
      <c r="FE2" s="81"/>
      <c r="FF2" s="81">
        <v>7132101</v>
      </c>
      <c r="FG2" s="81"/>
      <c r="FH2" s="81">
        <v>-224021</v>
      </c>
      <c r="FI2" s="81"/>
      <c r="FJ2" s="81">
        <v>6450423</v>
      </c>
      <c r="FK2" s="81">
        <v>7132101</v>
      </c>
      <c r="FL2" s="81">
        <v>57317</v>
      </c>
      <c r="FM2" s="81">
        <v>6462003</v>
      </c>
      <c r="FN2" s="81">
        <v>6712146</v>
      </c>
      <c r="FO2" s="81">
        <v>-31614</v>
      </c>
      <c r="FP2" s="81">
        <v>131051</v>
      </c>
      <c r="FQ2" s="81">
        <v>-5677</v>
      </c>
      <c r="FR2" s="81">
        <v>-7331</v>
      </c>
      <c r="FS2" s="81">
        <v>-45737</v>
      </c>
      <c r="FT2" s="81">
        <v>48562</v>
      </c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71"/>
    </row>
    <row r="3" spans="1:354" x14ac:dyDescent="0.25">
      <c r="A3" s="81">
        <v>201912</v>
      </c>
      <c r="B3" s="81">
        <v>71071</v>
      </c>
      <c r="C3" s="82" t="s">
        <v>572</v>
      </c>
      <c r="D3" s="81">
        <v>0</v>
      </c>
      <c r="E3" s="81">
        <v>0</v>
      </c>
      <c r="F3" s="81">
        <v>1229121</v>
      </c>
      <c r="G3" s="81">
        <v>99852958</v>
      </c>
      <c r="H3" s="81">
        <v>0</v>
      </c>
      <c r="I3" s="81">
        <v>676765</v>
      </c>
      <c r="J3" s="81">
        <v>27636</v>
      </c>
      <c r="K3" s="81">
        <v>0</v>
      </c>
      <c r="L3" s="81">
        <v>0</v>
      </c>
      <c r="M3" s="81">
        <v>0</v>
      </c>
      <c r="N3" s="81">
        <v>0</v>
      </c>
      <c r="O3" s="81">
        <v>0</v>
      </c>
      <c r="P3" s="81">
        <v>0</v>
      </c>
      <c r="Q3" s="81">
        <v>0</v>
      </c>
      <c r="R3" s="81">
        <v>1935</v>
      </c>
      <c r="S3" s="81">
        <v>0</v>
      </c>
      <c r="T3" s="81">
        <v>10048689</v>
      </c>
      <c r="U3" s="81">
        <v>33746592</v>
      </c>
      <c r="V3" s="81">
        <v>360571</v>
      </c>
      <c r="W3" s="81">
        <v>0</v>
      </c>
      <c r="X3" s="81">
        <v>0</v>
      </c>
      <c r="Y3" s="81">
        <v>0</v>
      </c>
      <c r="Z3" s="81">
        <v>0</v>
      </c>
      <c r="AA3" s="81">
        <v>0</v>
      </c>
      <c r="AB3" s="81">
        <v>0</v>
      </c>
      <c r="AC3" s="81">
        <v>0</v>
      </c>
      <c r="AD3" s="81">
        <v>0</v>
      </c>
      <c r="AE3" s="81">
        <v>0</v>
      </c>
      <c r="AF3" s="81">
        <v>0</v>
      </c>
      <c r="AG3" s="81">
        <v>0</v>
      </c>
      <c r="AH3" s="81">
        <v>0</v>
      </c>
      <c r="AI3" s="81">
        <v>0</v>
      </c>
      <c r="AJ3" s="81">
        <v>2604489</v>
      </c>
      <c r="AK3" s="81">
        <v>0</v>
      </c>
      <c r="AL3" s="81">
        <v>35565426</v>
      </c>
      <c r="AM3" s="81">
        <v>0</v>
      </c>
      <c r="AN3" s="81">
        <v>87147789</v>
      </c>
      <c r="AO3" s="81">
        <v>20071</v>
      </c>
      <c r="AP3" s="81">
        <v>86787218</v>
      </c>
      <c r="AQ3" s="81">
        <v>0</v>
      </c>
      <c r="AR3" s="81">
        <v>8784</v>
      </c>
      <c r="AS3" s="81">
        <v>0</v>
      </c>
      <c r="AT3" s="81">
        <v>98649059</v>
      </c>
      <c r="AU3" s="81">
        <v>0</v>
      </c>
      <c r="AV3" s="81">
        <v>0</v>
      </c>
      <c r="AW3" s="81">
        <v>40307267</v>
      </c>
      <c r="AX3" s="81">
        <v>2946423</v>
      </c>
      <c r="AY3" s="81">
        <v>64902466</v>
      </c>
      <c r="AZ3" s="81">
        <v>17831566</v>
      </c>
      <c r="BA3" s="81">
        <v>3102653</v>
      </c>
      <c r="BB3" s="81">
        <v>61549813</v>
      </c>
      <c r="BC3" s="81">
        <v>9643709</v>
      </c>
      <c r="BD3" s="81">
        <v>0</v>
      </c>
      <c r="BE3" s="81">
        <v>460641</v>
      </c>
      <c r="BF3" s="81">
        <v>86787218</v>
      </c>
      <c r="BG3" s="81">
        <v>1935</v>
      </c>
      <c r="BH3" s="81">
        <v>0</v>
      </c>
      <c r="BI3" s="81">
        <v>0</v>
      </c>
      <c r="BJ3" s="81">
        <v>0</v>
      </c>
      <c r="BK3" s="81">
        <v>11125473</v>
      </c>
      <c r="BL3" s="81">
        <v>0</v>
      </c>
      <c r="BM3" s="81">
        <v>0</v>
      </c>
      <c r="BN3" s="81">
        <v>0</v>
      </c>
      <c r="BO3" s="81">
        <v>27636</v>
      </c>
      <c r="BP3" s="81">
        <v>1327323</v>
      </c>
      <c r="BQ3" s="81">
        <v>4284</v>
      </c>
      <c r="BR3" s="81">
        <v>202296</v>
      </c>
      <c r="BS3" s="81">
        <v>99852958</v>
      </c>
      <c r="BT3" s="81">
        <v>0</v>
      </c>
      <c r="BU3" s="81">
        <v>0</v>
      </c>
      <c r="BV3" s="81">
        <v>22</v>
      </c>
      <c r="BW3" s="81">
        <v>8721366</v>
      </c>
      <c r="BX3" s="81">
        <v>1270817</v>
      </c>
      <c r="BY3" s="81">
        <v>0</v>
      </c>
      <c r="BZ3" s="81">
        <v>0</v>
      </c>
      <c r="CA3" s="81">
        <v>2480000</v>
      </c>
      <c r="CB3" s="81">
        <v>0</v>
      </c>
      <c r="CC3" s="81">
        <v>35328</v>
      </c>
      <c r="CD3" s="81">
        <v>0</v>
      </c>
      <c r="CE3" s="81">
        <v>35328</v>
      </c>
      <c r="CF3" s="81">
        <v>0</v>
      </c>
      <c r="CG3" s="81">
        <v>56079</v>
      </c>
      <c r="CH3" s="81">
        <v>314120</v>
      </c>
      <c r="CI3" s="81">
        <v>3595</v>
      </c>
      <c r="CJ3" s="81">
        <v>0</v>
      </c>
      <c r="CK3" s="81">
        <v>0</v>
      </c>
      <c r="CL3" s="81">
        <v>216124</v>
      </c>
      <c r="CM3" s="81">
        <v>20071</v>
      </c>
      <c r="CN3" s="81">
        <v>250000</v>
      </c>
      <c r="CO3" s="81">
        <v>6241366</v>
      </c>
      <c r="CP3" s="81">
        <v>1375368</v>
      </c>
      <c r="CQ3" s="81">
        <v>0</v>
      </c>
      <c r="CR3" s="81">
        <v>0</v>
      </c>
      <c r="CS3" s="81">
        <v>1843108</v>
      </c>
      <c r="CT3" s="81">
        <v>146217</v>
      </c>
      <c r="CU3" s="81">
        <v>275197</v>
      </c>
      <c r="CV3" s="81">
        <v>0</v>
      </c>
      <c r="CW3" s="81">
        <v>0</v>
      </c>
      <c r="CX3" s="81">
        <v>329721</v>
      </c>
      <c r="CY3" s="81"/>
      <c r="CZ3" s="81">
        <v>2645867</v>
      </c>
      <c r="DA3" s="81">
        <v>0</v>
      </c>
      <c r="DB3" s="81">
        <v>0</v>
      </c>
      <c r="DC3" s="81">
        <v>2645867</v>
      </c>
      <c r="DD3" s="81">
        <v>0</v>
      </c>
      <c r="DE3" s="81">
        <v>962359</v>
      </c>
      <c r="DF3" s="81"/>
      <c r="DG3" s="81">
        <v>0</v>
      </c>
      <c r="DH3" s="81"/>
      <c r="DI3" s="81">
        <v>-1777956</v>
      </c>
      <c r="DJ3" s="81"/>
      <c r="DK3" s="81">
        <v>-26953</v>
      </c>
      <c r="DL3" s="81">
        <v>7925962</v>
      </c>
      <c r="DM3" s="81">
        <v>12052656</v>
      </c>
      <c r="DN3" s="81"/>
      <c r="DO3" s="81">
        <v>0</v>
      </c>
      <c r="DP3" s="81">
        <v>0</v>
      </c>
      <c r="DQ3" s="81">
        <v>-9265244</v>
      </c>
      <c r="DR3" s="81">
        <v>1144488</v>
      </c>
      <c r="DS3" s="81">
        <v>-9265244</v>
      </c>
      <c r="DT3" s="81"/>
      <c r="DU3" s="81">
        <v>-2439880</v>
      </c>
      <c r="DV3" s="81">
        <v>-64059</v>
      </c>
      <c r="DW3" s="81">
        <v>0</v>
      </c>
      <c r="DX3" s="81"/>
      <c r="DY3" s="81">
        <v>1292080</v>
      </c>
      <c r="DZ3" s="81"/>
      <c r="EA3" s="81"/>
      <c r="EB3" s="81">
        <v>0</v>
      </c>
      <c r="EC3" s="81">
        <v>-9396</v>
      </c>
      <c r="ED3" s="81"/>
      <c r="EE3" s="81">
        <v>-26953</v>
      </c>
      <c r="EF3" s="81"/>
      <c r="EG3" s="81"/>
      <c r="EH3" s="81"/>
      <c r="EI3" s="81"/>
      <c r="EJ3" s="81">
        <v>0</v>
      </c>
      <c r="EK3" s="81">
        <v>334037</v>
      </c>
      <c r="EL3" s="81"/>
      <c r="EM3" s="81"/>
      <c r="EN3" s="81">
        <v>-147592</v>
      </c>
      <c r="EO3" s="81"/>
      <c r="EP3" s="81">
        <v>0</v>
      </c>
      <c r="EQ3" s="81">
        <v>0</v>
      </c>
      <c r="ER3" s="81"/>
      <c r="ES3" s="81"/>
      <c r="ET3" s="81">
        <v>-34605</v>
      </c>
      <c r="EU3" s="81">
        <v>-814767</v>
      </c>
      <c r="EV3" s="81">
        <v>-2439880</v>
      </c>
      <c r="EW3" s="81">
        <v>1077194</v>
      </c>
      <c r="EX3" s="81"/>
      <c r="EY3" s="81">
        <v>-6</v>
      </c>
      <c r="EZ3" s="81">
        <v>2779527</v>
      </c>
      <c r="FA3" s="81">
        <v>2645867</v>
      </c>
      <c r="FB3" s="81">
        <v>9643709</v>
      </c>
      <c r="FC3" s="81">
        <v>77847940</v>
      </c>
      <c r="FD3" s="81">
        <v>325965</v>
      </c>
      <c r="FE3" s="81">
        <v>-360571</v>
      </c>
      <c r="FF3" s="81">
        <v>87147789</v>
      </c>
      <c r="FG3" s="81">
        <v>0</v>
      </c>
      <c r="FH3" s="81">
        <v>-2439881</v>
      </c>
      <c r="FI3" s="81">
        <v>-7780038</v>
      </c>
      <c r="FJ3" s="81">
        <v>77521975</v>
      </c>
      <c r="FK3" s="81">
        <v>86787218</v>
      </c>
      <c r="FL3" s="81">
        <v>0</v>
      </c>
      <c r="FM3" s="81">
        <v>69009415</v>
      </c>
      <c r="FN3" s="81">
        <v>76101908</v>
      </c>
      <c r="FO3" s="81">
        <v>69099</v>
      </c>
      <c r="FP3" s="81">
        <v>6870198</v>
      </c>
      <c r="FQ3" s="81">
        <v>-31733</v>
      </c>
      <c r="FR3" s="81">
        <v>-21058</v>
      </c>
      <c r="FS3" s="81">
        <v>-1058487</v>
      </c>
      <c r="FT3" s="81">
        <v>1402172</v>
      </c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71"/>
    </row>
    <row r="4" spans="1:354" x14ac:dyDescent="0.25">
      <c r="A4" s="81">
        <v>201912</v>
      </c>
      <c r="B4" s="81">
        <v>70814</v>
      </c>
      <c r="C4" s="82" t="s">
        <v>573</v>
      </c>
      <c r="D4" s="81"/>
      <c r="E4" s="81"/>
      <c r="F4" s="81">
        <v>871332</v>
      </c>
      <c r="G4" s="81">
        <v>128398800</v>
      </c>
      <c r="H4" s="81"/>
      <c r="I4" s="81">
        <v>171143</v>
      </c>
      <c r="J4" s="81">
        <v>5830031</v>
      </c>
      <c r="K4" s="81"/>
      <c r="L4" s="81"/>
      <c r="M4" s="81"/>
      <c r="N4" s="81"/>
      <c r="O4" s="81"/>
      <c r="P4" s="81"/>
      <c r="Q4" s="81">
        <v>68563</v>
      </c>
      <c r="R4" s="81">
        <v>3633</v>
      </c>
      <c r="S4" s="81"/>
      <c r="T4" s="81">
        <v>20769516</v>
      </c>
      <c r="U4" s="81">
        <v>1208897</v>
      </c>
      <c r="V4" s="81"/>
      <c r="W4" s="81"/>
      <c r="X4" s="81"/>
      <c r="Y4" s="81"/>
      <c r="Z4" s="81">
        <v>10</v>
      </c>
      <c r="AA4" s="81"/>
      <c r="AB4" s="81"/>
      <c r="AC4" s="81"/>
      <c r="AD4" s="81"/>
      <c r="AE4" s="81"/>
      <c r="AF4" s="81"/>
      <c r="AG4" s="81"/>
      <c r="AH4" s="81"/>
      <c r="AI4" s="81">
        <v>-1</v>
      </c>
      <c r="AJ4" s="81">
        <v>891486</v>
      </c>
      <c r="AK4" s="81"/>
      <c r="AL4" s="81">
        <v>51225246</v>
      </c>
      <c r="AM4" s="81"/>
      <c r="AN4" s="81">
        <v>100877278</v>
      </c>
      <c r="AO4" s="81"/>
      <c r="AP4" s="81">
        <v>96484334</v>
      </c>
      <c r="AQ4" s="81">
        <v>4392943</v>
      </c>
      <c r="AR4" s="81">
        <v>30519</v>
      </c>
      <c r="AS4" s="81">
        <v>4392943</v>
      </c>
      <c r="AT4" s="81">
        <v>123132506</v>
      </c>
      <c r="AU4" s="81">
        <v>398762</v>
      </c>
      <c r="AV4" s="81"/>
      <c r="AW4" s="81">
        <v>37881830</v>
      </c>
      <c r="AX4" s="81"/>
      <c r="AY4" s="81">
        <v>121524848</v>
      </c>
      <c r="AZ4" s="81">
        <v>1208547</v>
      </c>
      <c r="BA4" s="81"/>
      <c r="BB4" s="81">
        <v>121524848</v>
      </c>
      <c r="BC4" s="81">
        <v>7377258</v>
      </c>
      <c r="BD4" s="81"/>
      <c r="BE4" s="81">
        <v>171143</v>
      </c>
      <c r="BF4" s="81">
        <v>100877278</v>
      </c>
      <c r="BG4" s="81">
        <v>72196</v>
      </c>
      <c r="BH4" s="81"/>
      <c r="BI4" s="81"/>
      <c r="BJ4" s="81">
        <v>4392943</v>
      </c>
      <c r="BK4" s="81">
        <v>350</v>
      </c>
      <c r="BL4" s="81"/>
      <c r="BM4" s="81"/>
      <c r="BN4" s="81"/>
      <c r="BO4" s="81">
        <v>5830031</v>
      </c>
      <c r="BP4" s="81">
        <v>20769516</v>
      </c>
      <c r="BQ4" s="81">
        <v>30489</v>
      </c>
      <c r="BR4" s="81">
        <v>187993</v>
      </c>
      <c r="BS4" s="81">
        <v>128398800</v>
      </c>
      <c r="BT4" s="81"/>
      <c r="BU4" s="81"/>
      <c r="BV4" s="81"/>
      <c r="BW4" s="81"/>
      <c r="BX4" s="81"/>
      <c r="BY4" s="81"/>
      <c r="BZ4" s="81"/>
      <c r="CA4" s="81"/>
      <c r="CB4" s="81"/>
      <c r="CC4" s="81">
        <v>211659</v>
      </c>
      <c r="CD4" s="81"/>
      <c r="CE4" s="81">
        <v>211659</v>
      </c>
      <c r="CF4" s="81"/>
      <c r="CG4" s="81">
        <v>485</v>
      </c>
      <c r="CH4" s="81">
        <v>411500</v>
      </c>
      <c r="CI4" s="81">
        <v>0</v>
      </c>
      <c r="CJ4" s="81"/>
      <c r="CK4" s="81"/>
      <c r="CL4" s="81"/>
      <c r="CM4" s="81"/>
      <c r="CN4" s="81"/>
      <c r="CO4" s="81"/>
      <c r="CP4" s="81">
        <v>20145</v>
      </c>
      <c r="CQ4" s="81"/>
      <c r="CR4" s="81"/>
      <c r="CS4" s="81">
        <v>0</v>
      </c>
      <c r="CT4" s="81">
        <v>187507</v>
      </c>
      <c r="CU4" s="81">
        <v>199840</v>
      </c>
      <c r="CV4" s="81"/>
      <c r="CW4" s="81"/>
      <c r="CX4" s="81">
        <v>238682</v>
      </c>
      <c r="CY4" s="81"/>
      <c r="CZ4" s="81">
        <v>4703923</v>
      </c>
      <c r="DA4" s="81"/>
      <c r="DB4" s="81"/>
      <c r="DC4" s="81">
        <v>4703923</v>
      </c>
      <c r="DD4" s="81"/>
      <c r="DE4" s="81">
        <v>2763645</v>
      </c>
      <c r="DF4" s="81"/>
      <c r="DG4" s="81">
        <v>14656</v>
      </c>
      <c r="DH4" s="81"/>
      <c r="DI4" s="81">
        <v>-2510385</v>
      </c>
      <c r="DJ4" s="81"/>
      <c r="DK4" s="81">
        <v>-65461</v>
      </c>
      <c r="DL4" s="81">
        <v>18750138</v>
      </c>
      <c r="DM4" s="81">
        <v>16586257</v>
      </c>
      <c r="DN4" s="81"/>
      <c r="DO4" s="81"/>
      <c r="DP4" s="81"/>
      <c r="DQ4" s="81">
        <v>-12333993</v>
      </c>
      <c r="DR4" s="81">
        <v>2542971</v>
      </c>
      <c r="DS4" s="81">
        <v>-12333993</v>
      </c>
      <c r="DT4" s="81"/>
      <c r="DU4" s="81">
        <v>-3138340</v>
      </c>
      <c r="DV4" s="81">
        <v>-81833</v>
      </c>
      <c r="DW4" s="81"/>
      <c r="DX4" s="81"/>
      <c r="DY4" s="81">
        <v>3002327</v>
      </c>
      <c r="DZ4" s="81"/>
      <c r="EA4" s="81"/>
      <c r="EB4" s="81"/>
      <c r="EC4" s="81">
        <v>-699031</v>
      </c>
      <c r="ED4" s="81"/>
      <c r="EE4" s="81">
        <v>-65461</v>
      </c>
      <c r="EF4" s="81"/>
      <c r="EG4" s="81"/>
      <c r="EH4" s="81"/>
      <c r="EI4" s="81"/>
      <c r="EJ4" s="81"/>
      <c r="EK4" s="81"/>
      <c r="EL4" s="81"/>
      <c r="EM4" s="81"/>
      <c r="EN4" s="81">
        <v>-459356</v>
      </c>
      <c r="EO4" s="81"/>
      <c r="EP4" s="81"/>
      <c r="EQ4" s="81"/>
      <c r="ER4" s="81"/>
      <c r="ES4" s="81"/>
      <c r="ET4" s="81"/>
      <c r="EU4" s="81">
        <v>-2304289</v>
      </c>
      <c r="EV4" s="81">
        <v>-3138340</v>
      </c>
      <c r="EW4" s="81">
        <v>-2266336</v>
      </c>
      <c r="EX4" s="81"/>
      <c r="EY4" s="81">
        <v>-1920</v>
      </c>
      <c r="EZ4" s="81">
        <v>171552</v>
      </c>
      <c r="FA4" s="81">
        <v>4699995</v>
      </c>
      <c r="FB4" s="81">
        <v>7377258</v>
      </c>
      <c r="FC4" s="81">
        <v>88517277</v>
      </c>
      <c r="FD4" s="81">
        <v>0</v>
      </c>
      <c r="FE4" s="81">
        <v>0</v>
      </c>
      <c r="FF4" s="81">
        <v>100877277</v>
      </c>
      <c r="FG4" s="81">
        <v>0</v>
      </c>
      <c r="FH4" s="81">
        <v>-2905864</v>
      </c>
      <c r="FI4" s="81">
        <v>0</v>
      </c>
      <c r="FJ4" s="81">
        <v>88517277</v>
      </c>
      <c r="FK4" s="81">
        <v>100877277</v>
      </c>
      <c r="FL4" s="81">
        <v>0</v>
      </c>
      <c r="FM4" s="81">
        <v>85298198</v>
      </c>
      <c r="FN4" s="81">
        <v>89895938</v>
      </c>
      <c r="FO4" s="81">
        <v>-241347</v>
      </c>
      <c r="FP4" s="81">
        <v>3173552</v>
      </c>
      <c r="FQ4" s="81">
        <v>-72408</v>
      </c>
      <c r="FR4" s="81">
        <v>-56188</v>
      </c>
      <c r="FS4" s="81">
        <v>-3219079</v>
      </c>
      <c r="FT4" s="81">
        <v>3604081</v>
      </c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71"/>
    </row>
    <row r="5" spans="1:354" x14ac:dyDescent="0.25">
      <c r="A5" s="81">
        <v>201912</v>
      </c>
      <c r="B5" s="81">
        <v>70807</v>
      </c>
      <c r="C5" s="82" t="s">
        <v>1154</v>
      </c>
      <c r="D5" s="81">
        <v>770000</v>
      </c>
      <c r="E5" s="81"/>
      <c r="F5" s="81">
        <v>2564218</v>
      </c>
      <c r="G5" s="81">
        <v>135154011</v>
      </c>
      <c r="H5" s="81"/>
      <c r="I5" s="81">
        <v>2000956</v>
      </c>
      <c r="J5" s="81">
        <v>6420247</v>
      </c>
      <c r="K5" s="81"/>
      <c r="L5" s="81">
        <v>2198336</v>
      </c>
      <c r="M5" s="81">
        <v>2000956</v>
      </c>
      <c r="N5" s="81"/>
      <c r="O5" s="81"/>
      <c r="P5" s="81"/>
      <c r="Q5" s="81"/>
      <c r="R5" s="81">
        <v>661</v>
      </c>
      <c r="S5" s="81"/>
      <c r="T5" s="81">
        <v>1643380</v>
      </c>
      <c r="U5" s="81">
        <v>66343699</v>
      </c>
      <c r="V5" s="81"/>
      <c r="W5" s="81"/>
      <c r="X5" s="81"/>
      <c r="Y5" s="81">
        <v>0</v>
      </c>
      <c r="Z5" s="81">
        <v>0</v>
      </c>
      <c r="AA5" s="81"/>
      <c r="AB5" s="81">
        <v>0</v>
      </c>
      <c r="AC5" s="81"/>
      <c r="AD5" s="81">
        <v>1169</v>
      </c>
      <c r="AE5" s="81"/>
      <c r="AF5" s="81">
        <v>1169</v>
      </c>
      <c r="AG5" s="81"/>
      <c r="AH5" s="81">
        <v>0</v>
      </c>
      <c r="AI5" s="81">
        <v>921536</v>
      </c>
      <c r="AJ5" s="81">
        <v>5469592</v>
      </c>
      <c r="AK5" s="81">
        <v>0</v>
      </c>
      <c r="AL5" s="81">
        <v>52836058</v>
      </c>
      <c r="AM5" s="81"/>
      <c r="AN5" s="81">
        <v>121620792</v>
      </c>
      <c r="AO5" s="81"/>
      <c r="AP5" s="81">
        <v>119117949</v>
      </c>
      <c r="AQ5" s="81">
        <v>2502843</v>
      </c>
      <c r="AR5" s="81">
        <v>18472</v>
      </c>
      <c r="AS5" s="81">
        <v>2502843</v>
      </c>
      <c r="AT5" s="81">
        <v>129748986</v>
      </c>
      <c r="AU5" s="81">
        <v>1801770</v>
      </c>
      <c r="AV5" s="81">
        <v>135773</v>
      </c>
      <c r="AW5" s="81">
        <v>59164255</v>
      </c>
      <c r="AX5" s="81">
        <v>19676325</v>
      </c>
      <c r="AY5" s="81">
        <v>61603517</v>
      </c>
      <c r="AZ5" s="81">
        <v>11756597</v>
      </c>
      <c r="BA5" s="81">
        <v>30361607</v>
      </c>
      <c r="BB5" s="81">
        <v>30336566</v>
      </c>
      <c r="BC5" s="81">
        <v>6066048</v>
      </c>
      <c r="BD5" s="81">
        <v>0</v>
      </c>
      <c r="BE5" s="81"/>
      <c r="BF5" s="81">
        <v>121620792</v>
      </c>
      <c r="BG5" s="81">
        <v>661</v>
      </c>
      <c r="BH5" s="81"/>
      <c r="BI5" s="81">
        <v>737125</v>
      </c>
      <c r="BJ5" s="81">
        <v>2502843</v>
      </c>
      <c r="BK5" s="81">
        <v>30764055</v>
      </c>
      <c r="BL5" s="81"/>
      <c r="BM5" s="81">
        <v>0</v>
      </c>
      <c r="BN5" s="81"/>
      <c r="BO5" s="81">
        <v>4221911</v>
      </c>
      <c r="BP5" s="81">
        <v>873380</v>
      </c>
      <c r="BQ5" s="81">
        <v>0</v>
      </c>
      <c r="BR5" s="81">
        <v>388007</v>
      </c>
      <c r="BS5" s="81">
        <v>135154011</v>
      </c>
      <c r="BT5" s="81"/>
      <c r="BU5" s="81"/>
      <c r="BV5" s="81"/>
      <c r="BW5" s="81"/>
      <c r="BX5" s="81">
        <v>1051588</v>
      </c>
      <c r="BY5" s="81"/>
      <c r="BZ5" s="81"/>
      <c r="CA5" s="81"/>
      <c r="CB5" s="81"/>
      <c r="CC5" s="81">
        <v>173615</v>
      </c>
      <c r="CD5" s="81"/>
      <c r="CE5" s="81">
        <v>173615</v>
      </c>
      <c r="CF5" s="81"/>
      <c r="CG5" s="81">
        <v>196168</v>
      </c>
      <c r="CH5" s="81">
        <v>494086</v>
      </c>
      <c r="CI5" s="81"/>
      <c r="CJ5" s="81">
        <v>316540</v>
      </c>
      <c r="CK5" s="81">
        <v>0</v>
      </c>
      <c r="CL5" s="81"/>
      <c r="CM5" s="81"/>
      <c r="CN5" s="81">
        <v>588804</v>
      </c>
      <c r="CO5" s="81"/>
      <c r="CP5" s="81">
        <v>1246713</v>
      </c>
      <c r="CQ5" s="81"/>
      <c r="CR5" s="81"/>
      <c r="CS5" s="81">
        <v>4010949</v>
      </c>
      <c r="CT5" s="81">
        <v>191839</v>
      </c>
      <c r="CU5" s="81">
        <v>319302</v>
      </c>
      <c r="CV5" s="81"/>
      <c r="CW5" s="81"/>
      <c r="CX5" s="81">
        <v>-87796</v>
      </c>
      <c r="CY5" s="81"/>
      <c r="CZ5" s="81">
        <v>5027079</v>
      </c>
      <c r="DA5" s="81">
        <v>0</v>
      </c>
      <c r="DB5" s="81">
        <v>0</v>
      </c>
      <c r="DC5" s="81">
        <v>5027079</v>
      </c>
      <c r="DD5" s="81">
        <v>0</v>
      </c>
      <c r="DE5" s="81">
        <v>166215</v>
      </c>
      <c r="DF5" s="81"/>
      <c r="DG5" s="81">
        <v>28123</v>
      </c>
      <c r="DH5" s="81"/>
      <c r="DI5" s="81">
        <v>-1783699</v>
      </c>
      <c r="DJ5" s="81"/>
      <c r="DK5" s="81">
        <v>-66547</v>
      </c>
      <c r="DL5" s="81">
        <v>4952266</v>
      </c>
      <c r="DM5" s="81">
        <v>13227087</v>
      </c>
      <c r="DN5" s="81"/>
      <c r="DO5" s="81">
        <v>0</v>
      </c>
      <c r="DP5" s="81">
        <v>0</v>
      </c>
      <c r="DQ5" s="81">
        <v>-12172558</v>
      </c>
      <c r="DR5" s="81">
        <v>53140</v>
      </c>
      <c r="DS5" s="81">
        <v>-12171385</v>
      </c>
      <c r="DT5" s="81"/>
      <c r="DU5" s="81">
        <v>-4039515</v>
      </c>
      <c r="DV5" s="81">
        <v>-121203</v>
      </c>
      <c r="DW5" s="81">
        <v>400</v>
      </c>
      <c r="DX5" s="81"/>
      <c r="DY5" s="81">
        <v>78419</v>
      </c>
      <c r="DZ5" s="81"/>
      <c r="EA5" s="81"/>
      <c r="EB5" s="81">
        <v>0</v>
      </c>
      <c r="EC5" s="81">
        <v>-139106</v>
      </c>
      <c r="ED5" s="81"/>
      <c r="EE5" s="81">
        <v>-66547</v>
      </c>
      <c r="EF5" s="81"/>
      <c r="EG5" s="81"/>
      <c r="EH5" s="81"/>
      <c r="EI5" s="81"/>
      <c r="EJ5" s="81">
        <v>0</v>
      </c>
      <c r="EK5" s="81">
        <v>6025140</v>
      </c>
      <c r="EL5" s="81"/>
      <c r="EM5" s="81"/>
      <c r="EN5" s="81">
        <v>-25279</v>
      </c>
      <c r="EO5" s="81"/>
      <c r="EP5" s="81">
        <v>-1173</v>
      </c>
      <c r="EQ5" s="81">
        <v>0</v>
      </c>
      <c r="ER5" s="81"/>
      <c r="ES5" s="81"/>
      <c r="ET5" s="81">
        <v>0</v>
      </c>
      <c r="EU5" s="81">
        <v>-140937</v>
      </c>
      <c r="EV5" s="81">
        <v>-4039115</v>
      </c>
      <c r="EW5" s="81">
        <v>-1626414</v>
      </c>
      <c r="EX5" s="81"/>
      <c r="EY5" s="81">
        <v>-1031</v>
      </c>
      <c r="EZ5" s="81">
        <v>3970206</v>
      </c>
      <c r="FA5" s="81">
        <v>5336120</v>
      </c>
      <c r="FB5" s="81">
        <v>6066048</v>
      </c>
      <c r="FC5" s="81">
        <v>105765751</v>
      </c>
      <c r="FD5" s="81">
        <v>0</v>
      </c>
      <c r="FE5" s="81">
        <v>0</v>
      </c>
      <c r="FF5" s="81">
        <v>121620792</v>
      </c>
      <c r="FG5" s="81">
        <v>0</v>
      </c>
      <c r="FH5" s="81">
        <v>-4111629</v>
      </c>
      <c r="FI5" s="81">
        <v>-4779496</v>
      </c>
      <c r="FJ5" s="81">
        <v>105765751</v>
      </c>
      <c r="FK5" s="81">
        <v>121620792</v>
      </c>
      <c r="FL5" s="81">
        <v>0</v>
      </c>
      <c r="FM5" s="81">
        <v>96463645</v>
      </c>
      <c r="FN5" s="81">
        <v>111401257</v>
      </c>
      <c r="FO5" s="81">
        <v>3618800</v>
      </c>
      <c r="FP5" s="81">
        <v>10101047</v>
      </c>
      <c r="FQ5" s="81">
        <v>-145267</v>
      </c>
      <c r="FR5" s="81">
        <v>138541</v>
      </c>
      <c r="FS5" s="81">
        <v>-4522610</v>
      </c>
      <c r="FT5" s="81">
        <v>4153487</v>
      </c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71"/>
    </row>
    <row r="6" spans="1:354" x14ac:dyDescent="0.25">
      <c r="A6" s="81">
        <v>201912</v>
      </c>
      <c r="B6" s="81">
        <v>71044</v>
      </c>
      <c r="C6" s="82" t="s">
        <v>574</v>
      </c>
      <c r="D6" s="81">
        <v>0</v>
      </c>
      <c r="E6" s="81">
        <v>0</v>
      </c>
      <c r="F6" s="81">
        <v>530635</v>
      </c>
      <c r="G6" s="81">
        <v>88270187</v>
      </c>
      <c r="H6" s="81">
        <v>0</v>
      </c>
      <c r="I6" s="81">
        <v>188737</v>
      </c>
      <c r="J6" s="81">
        <v>1101760</v>
      </c>
      <c r="K6" s="81">
        <v>0</v>
      </c>
      <c r="L6" s="81">
        <v>0</v>
      </c>
      <c r="M6" s="81">
        <v>0</v>
      </c>
      <c r="N6" s="81">
        <v>0</v>
      </c>
      <c r="O6" s="81">
        <v>0</v>
      </c>
      <c r="P6" s="81">
        <v>0</v>
      </c>
      <c r="Q6" s="81">
        <v>0</v>
      </c>
      <c r="R6" s="81">
        <v>0</v>
      </c>
      <c r="S6" s="81">
        <v>0</v>
      </c>
      <c r="T6" s="81">
        <v>6509234</v>
      </c>
      <c r="U6" s="81">
        <v>45480839</v>
      </c>
      <c r="V6" s="81">
        <v>0</v>
      </c>
      <c r="W6" s="81">
        <v>0</v>
      </c>
      <c r="X6" s="81">
        <v>0</v>
      </c>
      <c r="Y6" s="81">
        <v>0</v>
      </c>
      <c r="Z6" s="81">
        <v>0</v>
      </c>
      <c r="AA6" s="81">
        <v>0</v>
      </c>
      <c r="AB6" s="81">
        <v>0</v>
      </c>
      <c r="AC6" s="81">
        <v>0</v>
      </c>
      <c r="AD6" s="81">
        <v>0</v>
      </c>
      <c r="AE6" s="81">
        <v>0</v>
      </c>
      <c r="AF6" s="81">
        <v>0</v>
      </c>
      <c r="AG6" s="81">
        <v>0</v>
      </c>
      <c r="AH6" s="81">
        <v>0</v>
      </c>
      <c r="AI6" s="81">
        <v>10419602</v>
      </c>
      <c r="AJ6" s="81">
        <v>17279647</v>
      </c>
      <c r="AK6" s="81">
        <v>0</v>
      </c>
      <c r="AL6" s="81">
        <v>32915058</v>
      </c>
      <c r="AM6" s="81">
        <v>0</v>
      </c>
      <c r="AN6" s="81">
        <v>63334596</v>
      </c>
      <c r="AO6" s="81">
        <v>5330</v>
      </c>
      <c r="AP6" s="81">
        <v>63334596</v>
      </c>
      <c r="AQ6" s="81">
        <v>0</v>
      </c>
      <c r="AR6" s="81">
        <v>0</v>
      </c>
      <c r="AS6" s="81">
        <v>0</v>
      </c>
      <c r="AT6" s="81">
        <v>86191975</v>
      </c>
      <c r="AU6" s="81">
        <v>864968</v>
      </c>
      <c r="AV6" s="81">
        <v>1497615</v>
      </c>
      <c r="AW6" s="81">
        <v>23579693</v>
      </c>
      <c r="AX6" s="81">
        <v>3508805</v>
      </c>
      <c r="AY6" s="81">
        <v>39846168</v>
      </c>
      <c r="AZ6" s="81">
        <v>11295836</v>
      </c>
      <c r="BA6" s="81">
        <v>34372275</v>
      </c>
      <c r="BB6" s="81">
        <v>3732377</v>
      </c>
      <c r="BC6" s="81">
        <v>6169728</v>
      </c>
      <c r="BD6" s="81">
        <v>0</v>
      </c>
      <c r="BE6" s="81">
        <v>103946</v>
      </c>
      <c r="BF6" s="81">
        <v>63334596</v>
      </c>
      <c r="BG6" s="81">
        <v>0</v>
      </c>
      <c r="BH6" s="81">
        <v>0</v>
      </c>
      <c r="BI6" s="81">
        <v>0</v>
      </c>
      <c r="BJ6" s="81">
        <v>0</v>
      </c>
      <c r="BK6" s="81">
        <v>17697863</v>
      </c>
      <c r="BL6" s="81">
        <v>0</v>
      </c>
      <c r="BM6" s="81">
        <v>0</v>
      </c>
      <c r="BN6" s="81">
        <v>0</v>
      </c>
      <c r="BO6" s="81">
        <v>1101760</v>
      </c>
      <c r="BP6" s="81">
        <v>6509234</v>
      </c>
      <c r="BQ6" s="81">
        <v>39620</v>
      </c>
      <c r="BR6" s="81">
        <v>472933</v>
      </c>
      <c r="BS6" s="81">
        <v>88270187</v>
      </c>
      <c r="BT6" s="81">
        <v>0</v>
      </c>
      <c r="BU6" s="81">
        <v>0</v>
      </c>
      <c r="BV6" s="81">
        <v>0</v>
      </c>
      <c r="BW6" s="81">
        <v>0</v>
      </c>
      <c r="BX6" s="81">
        <v>670117</v>
      </c>
      <c r="BY6" s="81">
        <v>0</v>
      </c>
      <c r="BZ6" s="81">
        <v>0</v>
      </c>
      <c r="CA6" s="81">
        <v>0</v>
      </c>
      <c r="CB6" s="81">
        <v>71889</v>
      </c>
      <c r="CC6" s="81">
        <v>32180</v>
      </c>
      <c r="CD6" s="81"/>
      <c r="CE6" s="81">
        <v>32180</v>
      </c>
      <c r="CF6" s="81"/>
      <c r="CG6" s="81">
        <v>354823</v>
      </c>
      <c r="CH6" s="81">
        <v>1416542</v>
      </c>
      <c r="CI6" s="81">
        <v>1263515</v>
      </c>
      <c r="CJ6" s="81">
        <v>1741516</v>
      </c>
      <c r="CK6" s="81">
        <v>0</v>
      </c>
      <c r="CL6" s="81">
        <v>84791</v>
      </c>
      <c r="CM6" s="81">
        <v>0</v>
      </c>
      <c r="CN6" s="81">
        <v>0</v>
      </c>
      <c r="CO6" s="81">
        <v>0</v>
      </c>
      <c r="CP6" s="81">
        <v>6329410</v>
      </c>
      <c r="CQ6" s="81">
        <v>0</v>
      </c>
      <c r="CR6" s="81">
        <v>5330</v>
      </c>
      <c r="CS6" s="81">
        <v>7376780</v>
      </c>
      <c r="CT6" s="81">
        <v>118110</v>
      </c>
      <c r="CU6" s="81">
        <v>48958</v>
      </c>
      <c r="CV6" s="81">
        <v>4103940</v>
      </c>
      <c r="CW6" s="81">
        <v>0</v>
      </c>
      <c r="CX6" s="81">
        <v>0</v>
      </c>
      <c r="CY6" s="81">
        <v>0</v>
      </c>
      <c r="CZ6" s="81">
        <v>3258303</v>
      </c>
      <c r="DA6" s="81">
        <v>0</v>
      </c>
      <c r="DB6" s="81">
        <v>0</v>
      </c>
      <c r="DC6" s="81">
        <v>3258303</v>
      </c>
      <c r="DD6" s="81">
        <v>0</v>
      </c>
      <c r="DE6" s="81">
        <v>723724</v>
      </c>
      <c r="DF6" s="81">
        <v>0</v>
      </c>
      <c r="DG6" s="81">
        <v>37711</v>
      </c>
      <c r="DH6" s="81">
        <v>0</v>
      </c>
      <c r="DI6" s="81">
        <v>-1190713</v>
      </c>
      <c r="DJ6" s="81">
        <v>0</v>
      </c>
      <c r="DK6" s="81">
        <v>-46250</v>
      </c>
      <c r="DL6" s="81">
        <v>273653</v>
      </c>
      <c r="DM6" s="81">
        <v>8333445</v>
      </c>
      <c r="DN6" s="81">
        <v>0</v>
      </c>
      <c r="DO6" s="81">
        <v>0</v>
      </c>
      <c r="DP6" s="81">
        <v>0</v>
      </c>
      <c r="DQ6" s="81">
        <v>-7761171</v>
      </c>
      <c r="DR6" s="81">
        <v>618735</v>
      </c>
      <c r="DS6" s="81">
        <v>-7761171</v>
      </c>
      <c r="DT6" s="81">
        <v>0</v>
      </c>
      <c r="DU6" s="81">
        <v>-1769397</v>
      </c>
      <c r="DV6" s="81">
        <v>-102739</v>
      </c>
      <c r="DW6" s="81">
        <v>0</v>
      </c>
      <c r="DX6" s="81">
        <v>0</v>
      </c>
      <c r="DY6" s="81">
        <v>723724</v>
      </c>
      <c r="DZ6" s="81">
        <v>0</v>
      </c>
      <c r="EA6" s="81">
        <v>0</v>
      </c>
      <c r="EB6" s="81">
        <v>0</v>
      </c>
      <c r="EC6" s="81">
        <v>-205482</v>
      </c>
      <c r="ED6" s="81">
        <v>0</v>
      </c>
      <c r="EE6" s="81">
        <v>-46250</v>
      </c>
      <c r="EF6" s="81">
        <v>0</v>
      </c>
      <c r="EG6" s="81">
        <v>0</v>
      </c>
      <c r="EH6" s="81">
        <v>0</v>
      </c>
      <c r="EI6" s="81">
        <v>0</v>
      </c>
      <c r="EJ6" s="81">
        <v>0</v>
      </c>
      <c r="EK6" s="81">
        <v>4381090</v>
      </c>
      <c r="EL6" s="81">
        <v>0</v>
      </c>
      <c r="EM6" s="81">
        <v>0</v>
      </c>
      <c r="EN6" s="81">
        <v>-104989</v>
      </c>
      <c r="EO6" s="81">
        <v>0</v>
      </c>
      <c r="EP6" s="81">
        <v>0</v>
      </c>
      <c r="EQ6" s="81">
        <v>0</v>
      </c>
      <c r="ER6" s="81">
        <v>0</v>
      </c>
      <c r="ES6" s="81">
        <v>0</v>
      </c>
      <c r="ET6" s="81">
        <v>0</v>
      </c>
      <c r="EU6" s="81">
        <v>-618735</v>
      </c>
      <c r="EV6" s="81">
        <v>-1769397</v>
      </c>
      <c r="EW6" s="81">
        <v>1032511</v>
      </c>
      <c r="EX6" s="81">
        <v>0</v>
      </c>
      <c r="EY6" s="81">
        <v>-13856</v>
      </c>
      <c r="EZ6" s="81">
        <v>2725075</v>
      </c>
      <c r="FA6" s="81">
        <v>3258303</v>
      </c>
      <c r="FB6" s="81">
        <v>6169728</v>
      </c>
      <c r="FC6" s="81">
        <v>55573425</v>
      </c>
      <c r="FD6" s="81">
        <v>0</v>
      </c>
      <c r="FE6" s="81">
        <v>0</v>
      </c>
      <c r="FF6" s="81">
        <v>63334598</v>
      </c>
      <c r="FG6" s="81">
        <v>0</v>
      </c>
      <c r="FH6" s="81">
        <v>-1769397</v>
      </c>
      <c r="FI6" s="81">
        <v>-4525412</v>
      </c>
      <c r="FJ6" s="81">
        <v>55573425</v>
      </c>
      <c r="FK6" s="81">
        <v>63334598</v>
      </c>
      <c r="FL6" s="81"/>
      <c r="FM6" s="81">
        <v>47404198</v>
      </c>
      <c r="FN6" s="81">
        <v>51771633</v>
      </c>
      <c r="FO6" s="81">
        <v>-65299</v>
      </c>
      <c r="FP6" s="81">
        <v>2944001</v>
      </c>
      <c r="FQ6" s="81">
        <v>-44615</v>
      </c>
      <c r="FR6" s="81">
        <v>44442</v>
      </c>
      <c r="FS6" s="81">
        <v>-3666185</v>
      </c>
      <c r="FT6" s="81">
        <v>5393237</v>
      </c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  <c r="LC6" s="66"/>
      <c r="LD6" s="66"/>
      <c r="LE6" s="66"/>
      <c r="LF6" s="71"/>
    </row>
    <row r="7" spans="1:354" x14ac:dyDescent="0.25">
      <c r="A7" s="81">
        <v>201912</v>
      </c>
      <c r="B7" s="81">
        <v>70912</v>
      </c>
      <c r="C7" s="82" t="s">
        <v>575</v>
      </c>
      <c r="D7" s="81"/>
      <c r="E7" s="81"/>
      <c r="F7" s="81">
        <v>286765</v>
      </c>
      <c r="G7" s="81">
        <v>27790654</v>
      </c>
      <c r="H7" s="81"/>
      <c r="I7" s="81">
        <v>116575</v>
      </c>
      <c r="J7" s="81">
        <v>441078</v>
      </c>
      <c r="K7" s="81"/>
      <c r="L7" s="81"/>
      <c r="M7" s="81"/>
      <c r="N7" s="81"/>
      <c r="O7" s="81"/>
      <c r="P7" s="81"/>
      <c r="Q7" s="81"/>
      <c r="R7" s="81">
        <v>538</v>
      </c>
      <c r="S7" s="81"/>
      <c r="T7" s="81">
        <v>2699180</v>
      </c>
      <c r="U7" s="81">
        <v>18219499</v>
      </c>
      <c r="V7" s="81">
        <v>144127</v>
      </c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>
        <v>1716316</v>
      </c>
      <c r="AK7" s="81"/>
      <c r="AL7" s="81">
        <v>19320127</v>
      </c>
      <c r="AM7" s="81"/>
      <c r="AN7" s="81">
        <v>22934051</v>
      </c>
      <c r="AO7" s="81"/>
      <c r="AP7" s="81">
        <v>22789924</v>
      </c>
      <c r="AQ7" s="81"/>
      <c r="AR7" s="81"/>
      <c r="AS7" s="81"/>
      <c r="AT7" s="81">
        <v>27417965</v>
      </c>
      <c r="AU7" s="81">
        <v>205565</v>
      </c>
      <c r="AV7" s="81"/>
      <c r="AW7" s="81"/>
      <c r="AX7" s="81"/>
      <c r="AY7" s="81">
        <v>8992901</v>
      </c>
      <c r="AZ7" s="81">
        <v>3530267</v>
      </c>
      <c r="BA7" s="81">
        <v>8980171</v>
      </c>
      <c r="BB7" s="81">
        <v>12730</v>
      </c>
      <c r="BC7" s="81">
        <v>3399848</v>
      </c>
      <c r="BD7" s="81"/>
      <c r="BE7" s="81">
        <v>116575</v>
      </c>
      <c r="BF7" s="81">
        <v>22789924</v>
      </c>
      <c r="BG7" s="81">
        <v>538</v>
      </c>
      <c r="BH7" s="81"/>
      <c r="BI7" s="81"/>
      <c r="BJ7" s="81"/>
      <c r="BK7" s="81">
        <v>12080028</v>
      </c>
      <c r="BL7" s="81"/>
      <c r="BM7" s="81"/>
      <c r="BN7" s="81"/>
      <c r="BO7" s="81">
        <v>441078</v>
      </c>
      <c r="BP7" s="81">
        <v>2699180</v>
      </c>
      <c r="BQ7" s="81">
        <v>29</v>
      </c>
      <c r="BR7" s="81">
        <v>248215</v>
      </c>
      <c r="BS7" s="81">
        <v>27790654</v>
      </c>
      <c r="BT7" s="81"/>
      <c r="BU7" s="81"/>
      <c r="BV7" s="81"/>
      <c r="BW7" s="81"/>
      <c r="BX7" s="81">
        <v>69949</v>
      </c>
      <c r="BY7" s="81"/>
      <c r="BZ7" s="81"/>
      <c r="CA7" s="81"/>
      <c r="CB7" s="81"/>
      <c r="CC7" s="81"/>
      <c r="CD7" s="81"/>
      <c r="CE7" s="81"/>
      <c r="CF7" s="81"/>
      <c r="CG7" s="81">
        <v>174254</v>
      </c>
      <c r="CH7" s="81">
        <v>7361</v>
      </c>
      <c r="CI7" s="81"/>
      <c r="CJ7" s="81"/>
      <c r="CK7" s="81"/>
      <c r="CL7" s="81"/>
      <c r="CM7" s="81"/>
      <c r="CN7" s="81"/>
      <c r="CO7" s="81"/>
      <c r="CP7" s="81">
        <v>1429551</v>
      </c>
      <c r="CQ7" s="81"/>
      <c r="CR7" s="81"/>
      <c r="CS7" s="81">
        <v>2599636</v>
      </c>
      <c r="CT7" s="81">
        <v>73961</v>
      </c>
      <c r="CU7" s="81">
        <v>7361</v>
      </c>
      <c r="CV7" s="81">
        <v>9568</v>
      </c>
      <c r="CW7" s="81"/>
      <c r="CX7" s="81">
        <v>-591340</v>
      </c>
      <c r="CY7" s="81"/>
      <c r="CZ7" s="81">
        <v>-2</v>
      </c>
      <c r="DA7" s="81"/>
      <c r="DB7" s="81"/>
      <c r="DC7" s="81"/>
      <c r="DD7" s="81"/>
      <c r="DE7" s="81">
        <v>137893</v>
      </c>
      <c r="DF7" s="81"/>
      <c r="DG7" s="81">
        <v>6929</v>
      </c>
      <c r="DH7" s="81"/>
      <c r="DI7" s="81">
        <v>-419896</v>
      </c>
      <c r="DJ7" s="81"/>
      <c r="DK7" s="81">
        <v>-22692</v>
      </c>
      <c r="DL7" s="81">
        <v>-12556</v>
      </c>
      <c r="DM7" s="81">
        <v>2502816</v>
      </c>
      <c r="DN7" s="81"/>
      <c r="DO7" s="81"/>
      <c r="DP7" s="81"/>
      <c r="DQ7" s="81">
        <v>-1579530</v>
      </c>
      <c r="DR7" s="81">
        <v>-384226</v>
      </c>
      <c r="DS7" s="81">
        <v>-1579530</v>
      </c>
      <c r="DT7" s="81"/>
      <c r="DU7" s="81">
        <v>-943938</v>
      </c>
      <c r="DV7" s="81">
        <v>-31884</v>
      </c>
      <c r="DW7" s="81"/>
      <c r="DX7" s="81"/>
      <c r="DY7" s="81">
        <v>-453447</v>
      </c>
      <c r="DZ7" s="81"/>
      <c r="EA7" s="81"/>
      <c r="EB7" s="81"/>
      <c r="EC7" s="81">
        <v>17023</v>
      </c>
      <c r="ED7" s="81"/>
      <c r="EE7" s="81">
        <v>-22692</v>
      </c>
      <c r="EF7" s="81"/>
      <c r="EG7" s="81"/>
      <c r="EH7" s="81"/>
      <c r="EI7" s="81"/>
      <c r="EJ7" s="81"/>
      <c r="EK7" s="81">
        <v>1134167</v>
      </c>
      <c r="EL7" s="81"/>
      <c r="EM7" s="81"/>
      <c r="EN7" s="81">
        <v>69221</v>
      </c>
      <c r="EO7" s="81"/>
      <c r="EP7" s="81"/>
      <c r="EQ7" s="81">
        <v>-2</v>
      </c>
      <c r="ER7" s="81"/>
      <c r="ES7" s="81"/>
      <c r="ET7" s="81">
        <v>-7228</v>
      </c>
      <c r="EU7" s="81">
        <v>-137893</v>
      </c>
      <c r="EV7" s="81">
        <v>-943938</v>
      </c>
      <c r="EW7" s="81">
        <v>1037010</v>
      </c>
      <c r="EX7" s="81"/>
      <c r="EY7" s="81">
        <v>-4676</v>
      </c>
      <c r="EZ7" s="81">
        <v>373826</v>
      </c>
      <c r="FA7" s="81"/>
      <c r="FB7" s="81">
        <v>3399848</v>
      </c>
      <c r="FC7" s="81">
        <v>21347294</v>
      </c>
      <c r="FD7" s="81">
        <v>0</v>
      </c>
      <c r="FE7" s="81">
        <v>-144127</v>
      </c>
      <c r="FF7" s="81">
        <v>22934051</v>
      </c>
      <c r="FG7" s="81"/>
      <c r="FH7" s="81">
        <v>-909651</v>
      </c>
      <c r="FI7" s="81">
        <v>-3033232</v>
      </c>
      <c r="FJ7" s="81">
        <v>21347294</v>
      </c>
      <c r="FK7" s="81">
        <v>22789924</v>
      </c>
      <c r="FL7" s="81"/>
      <c r="FM7" s="81">
        <v>11677912</v>
      </c>
      <c r="FN7" s="81">
        <v>11967711</v>
      </c>
      <c r="FO7" s="81">
        <v>1850</v>
      </c>
      <c r="FP7" s="81">
        <v>1177785</v>
      </c>
      <c r="FQ7" s="81">
        <v>-48</v>
      </c>
      <c r="FR7" s="81">
        <v>19863</v>
      </c>
      <c r="FS7" s="81">
        <v>-6636150</v>
      </c>
      <c r="FT7" s="81">
        <v>7566492</v>
      </c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71"/>
    </row>
    <row r="8" spans="1:354" x14ac:dyDescent="0.25">
      <c r="A8" s="81">
        <v>201912</v>
      </c>
      <c r="B8" s="81">
        <v>70911</v>
      </c>
      <c r="C8" s="82" t="s">
        <v>576</v>
      </c>
      <c r="D8" s="81">
        <v>0</v>
      </c>
      <c r="E8" s="81">
        <v>0</v>
      </c>
      <c r="F8" s="81">
        <v>67883</v>
      </c>
      <c r="G8" s="81">
        <v>12532698</v>
      </c>
      <c r="H8" s="81">
        <v>0</v>
      </c>
      <c r="I8" s="81">
        <v>76417</v>
      </c>
      <c r="J8" s="81">
        <v>445581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1340347</v>
      </c>
      <c r="U8" s="81">
        <v>12073965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1334459</v>
      </c>
      <c r="AJ8" s="81">
        <v>1507448</v>
      </c>
      <c r="AK8" s="81">
        <v>4806</v>
      </c>
      <c r="AL8" s="81">
        <v>6736305</v>
      </c>
      <c r="AM8" s="81">
        <v>0</v>
      </c>
      <c r="AN8" s="81">
        <v>9238140</v>
      </c>
      <c r="AO8" s="81">
        <v>0</v>
      </c>
      <c r="AP8" s="81">
        <v>9238140</v>
      </c>
      <c r="AQ8" s="81">
        <v>0</v>
      </c>
      <c r="AR8" s="81">
        <v>0</v>
      </c>
      <c r="AS8" s="81">
        <v>0</v>
      </c>
      <c r="AT8" s="81">
        <v>12372708</v>
      </c>
      <c r="AU8" s="81">
        <v>3600</v>
      </c>
      <c r="AV8" s="81">
        <v>243082</v>
      </c>
      <c r="AW8" s="81">
        <v>2367538</v>
      </c>
      <c r="AX8" s="81">
        <v>5456912</v>
      </c>
      <c r="AY8" s="81">
        <v>295143</v>
      </c>
      <c r="AZ8" s="81">
        <v>234711</v>
      </c>
      <c r="BA8" s="81">
        <v>284125</v>
      </c>
      <c r="BB8" s="81">
        <v>11018</v>
      </c>
      <c r="BC8" s="81">
        <v>0</v>
      </c>
      <c r="BD8" s="81">
        <v>0</v>
      </c>
      <c r="BE8" s="81">
        <v>84</v>
      </c>
      <c r="BF8" s="81">
        <v>9238140</v>
      </c>
      <c r="BG8" s="81">
        <v>0</v>
      </c>
      <c r="BH8" s="81">
        <v>0</v>
      </c>
      <c r="BI8" s="81">
        <v>0</v>
      </c>
      <c r="BJ8" s="81">
        <v>0</v>
      </c>
      <c r="BK8" s="81">
        <v>5795713</v>
      </c>
      <c r="BL8" s="81">
        <v>0</v>
      </c>
      <c r="BM8" s="81">
        <v>0</v>
      </c>
      <c r="BN8" s="81">
        <v>0</v>
      </c>
      <c r="BO8" s="81">
        <v>445581</v>
      </c>
      <c r="BP8" s="81">
        <v>1340347</v>
      </c>
      <c r="BQ8" s="81">
        <v>1182</v>
      </c>
      <c r="BR8" s="81">
        <v>83561</v>
      </c>
      <c r="BS8" s="81">
        <v>12532698</v>
      </c>
      <c r="BT8" s="81">
        <v>0</v>
      </c>
      <c r="BU8" s="81">
        <v>0</v>
      </c>
      <c r="BV8" s="81">
        <v>0</v>
      </c>
      <c r="BW8" s="81">
        <v>0</v>
      </c>
      <c r="BX8" s="81">
        <v>134297</v>
      </c>
      <c r="BY8" s="81">
        <v>0</v>
      </c>
      <c r="BZ8" s="81">
        <v>0</v>
      </c>
      <c r="CA8" s="81">
        <v>0</v>
      </c>
      <c r="CB8" s="81">
        <v>0</v>
      </c>
      <c r="CC8" s="81">
        <v>0</v>
      </c>
      <c r="CD8" s="81"/>
      <c r="CE8" s="81">
        <v>0</v>
      </c>
      <c r="CF8" s="81"/>
      <c r="CG8" s="81">
        <v>27404</v>
      </c>
      <c r="CH8" s="81">
        <v>12</v>
      </c>
      <c r="CI8" s="81">
        <v>12</v>
      </c>
      <c r="CJ8" s="81">
        <v>0</v>
      </c>
      <c r="CK8" s="81">
        <v>0</v>
      </c>
      <c r="CL8" s="81">
        <v>76333</v>
      </c>
      <c r="CM8" s="81">
        <v>0</v>
      </c>
      <c r="CN8" s="81">
        <v>0</v>
      </c>
      <c r="CO8" s="81">
        <v>0</v>
      </c>
      <c r="CP8" s="81">
        <v>100300</v>
      </c>
      <c r="CQ8" s="81">
        <v>0</v>
      </c>
      <c r="CR8" s="81">
        <v>0</v>
      </c>
      <c r="CS8" s="81">
        <v>85732</v>
      </c>
      <c r="CT8" s="81">
        <v>56157</v>
      </c>
      <c r="CU8" s="81">
        <v>0</v>
      </c>
      <c r="CV8" s="81">
        <v>257815</v>
      </c>
      <c r="CW8" s="81">
        <v>0</v>
      </c>
      <c r="CX8" s="81">
        <v>-6598</v>
      </c>
      <c r="CY8" s="81">
        <v>0</v>
      </c>
      <c r="CZ8" s="81">
        <v>202431</v>
      </c>
      <c r="DA8" s="81">
        <v>0</v>
      </c>
      <c r="DB8" s="81">
        <v>0</v>
      </c>
      <c r="DC8" s="81">
        <v>202431</v>
      </c>
      <c r="DD8" s="81">
        <v>0</v>
      </c>
      <c r="DE8" s="81">
        <v>115999</v>
      </c>
      <c r="DF8" s="81">
        <v>0</v>
      </c>
      <c r="DG8" s="81">
        <v>52</v>
      </c>
      <c r="DH8" s="81">
        <v>0</v>
      </c>
      <c r="DI8" s="81">
        <v>-200516</v>
      </c>
      <c r="DJ8" s="81">
        <v>0</v>
      </c>
      <c r="DK8" s="81">
        <v>-3166</v>
      </c>
      <c r="DL8" s="81">
        <v>491</v>
      </c>
      <c r="DM8" s="81">
        <v>1323601</v>
      </c>
      <c r="DN8" s="81">
        <v>0</v>
      </c>
      <c r="DO8" s="81">
        <v>0</v>
      </c>
      <c r="DP8" s="81">
        <v>0</v>
      </c>
      <c r="DQ8" s="81">
        <v>-691661</v>
      </c>
      <c r="DR8" s="81">
        <v>94613</v>
      </c>
      <c r="DS8" s="81">
        <v>-691661</v>
      </c>
      <c r="DT8" s="81">
        <v>0</v>
      </c>
      <c r="DU8" s="81">
        <v>-497101</v>
      </c>
      <c r="DV8" s="81">
        <v>-12163</v>
      </c>
      <c r="DW8" s="81">
        <v>0</v>
      </c>
      <c r="DX8" s="81">
        <v>0</v>
      </c>
      <c r="DY8" s="81">
        <v>109401</v>
      </c>
      <c r="DZ8" s="81">
        <v>0</v>
      </c>
      <c r="EA8" s="81">
        <v>0</v>
      </c>
      <c r="EB8" s="81">
        <v>0</v>
      </c>
      <c r="EC8" s="81">
        <v>-38975</v>
      </c>
      <c r="ED8" s="81">
        <v>0</v>
      </c>
      <c r="EE8" s="81">
        <v>-3166</v>
      </c>
      <c r="EF8" s="81">
        <v>0</v>
      </c>
      <c r="EG8" s="81">
        <v>0</v>
      </c>
      <c r="EH8" s="81">
        <v>0</v>
      </c>
      <c r="EI8" s="81">
        <v>0</v>
      </c>
      <c r="EJ8" s="81">
        <v>0</v>
      </c>
      <c r="EK8" s="81">
        <v>37341</v>
      </c>
      <c r="EL8" s="81">
        <v>0</v>
      </c>
      <c r="EM8" s="81">
        <v>0</v>
      </c>
      <c r="EN8" s="81">
        <v>-14788</v>
      </c>
      <c r="EO8" s="81">
        <v>0</v>
      </c>
      <c r="EP8" s="81">
        <v>0</v>
      </c>
      <c r="EQ8" s="81">
        <v>0</v>
      </c>
      <c r="ER8" s="81">
        <v>0</v>
      </c>
      <c r="ES8" s="81">
        <v>0</v>
      </c>
      <c r="ET8" s="81">
        <v>0</v>
      </c>
      <c r="EU8" s="81">
        <v>-101211</v>
      </c>
      <c r="EV8" s="81">
        <v>-497101</v>
      </c>
      <c r="EW8" s="81">
        <v>674731</v>
      </c>
      <c r="EX8" s="81">
        <v>0</v>
      </c>
      <c r="EY8" s="81">
        <v>-807</v>
      </c>
      <c r="EZ8" s="81">
        <v>623956</v>
      </c>
      <c r="FA8" s="81">
        <v>202431</v>
      </c>
      <c r="FB8" s="81">
        <v>0</v>
      </c>
      <c r="FC8" s="81">
        <v>8546479</v>
      </c>
      <c r="FD8" s="81">
        <v>0</v>
      </c>
      <c r="FE8" s="81">
        <v>0</v>
      </c>
      <c r="FF8" s="81">
        <v>9238141</v>
      </c>
      <c r="FG8" s="81">
        <v>-35117</v>
      </c>
      <c r="FH8" s="81">
        <v>-497101</v>
      </c>
      <c r="FI8" s="81">
        <v>0</v>
      </c>
      <c r="FJ8" s="81">
        <v>8546479</v>
      </c>
      <c r="FK8" s="81">
        <v>9238141</v>
      </c>
      <c r="FL8" s="81"/>
      <c r="FM8" s="81">
        <v>8845168</v>
      </c>
      <c r="FN8" s="81">
        <v>9003297</v>
      </c>
      <c r="FO8" s="81">
        <v>67840</v>
      </c>
      <c r="FP8" s="81">
        <v>348961</v>
      </c>
      <c r="FQ8" s="81">
        <v>-3325</v>
      </c>
      <c r="FR8" s="81">
        <v>39323</v>
      </c>
      <c r="FS8" s="81">
        <v>-212888</v>
      </c>
      <c r="FT8" s="81">
        <v>269961</v>
      </c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  <c r="LC8" s="66"/>
      <c r="LD8" s="66"/>
      <c r="LE8" s="66"/>
      <c r="LF8" s="71"/>
    </row>
    <row r="9" spans="1:354" x14ac:dyDescent="0.25">
      <c r="A9" s="81">
        <v>201912</v>
      </c>
      <c r="B9" s="81">
        <v>70806</v>
      </c>
      <c r="C9" s="82" t="s">
        <v>577</v>
      </c>
      <c r="D9" s="81">
        <v>0</v>
      </c>
      <c r="E9" s="81">
        <v>0</v>
      </c>
      <c r="F9" s="81">
        <v>0</v>
      </c>
      <c r="G9" s="81">
        <v>15960008</v>
      </c>
      <c r="H9" s="81">
        <v>0</v>
      </c>
      <c r="I9" s="81">
        <v>59555</v>
      </c>
      <c r="J9" s="81">
        <v>794744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3697278</v>
      </c>
      <c r="U9" s="81">
        <v>15784941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309811</v>
      </c>
      <c r="AJ9" s="81">
        <v>980533</v>
      </c>
      <c r="AK9" s="81">
        <v>0</v>
      </c>
      <c r="AL9" s="81">
        <v>6920019</v>
      </c>
      <c r="AM9" s="81">
        <v>0</v>
      </c>
      <c r="AN9" s="81">
        <v>10487454</v>
      </c>
      <c r="AO9" s="81">
        <v>0</v>
      </c>
      <c r="AP9" s="81">
        <v>10487453</v>
      </c>
      <c r="AQ9" s="81">
        <v>0</v>
      </c>
      <c r="AR9" s="81">
        <v>0</v>
      </c>
      <c r="AS9" s="81">
        <v>0</v>
      </c>
      <c r="AT9" s="81">
        <v>15803412</v>
      </c>
      <c r="AU9" s="81">
        <v>0</v>
      </c>
      <c r="AV9" s="81">
        <v>217277</v>
      </c>
      <c r="AW9" s="81">
        <v>2869203</v>
      </c>
      <c r="AX9" s="81">
        <v>5145236</v>
      </c>
      <c r="AY9" s="81">
        <v>18471</v>
      </c>
      <c r="AZ9" s="81">
        <v>3084963</v>
      </c>
      <c r="BA9" s="81">
        <v>0</v>
      </c>
      <c r="BB9" s="81">
        <v>18471</v>
      </c>
      <c r="BC9" s="81">
        <v>613695</v>
      </c>
      <c r="BD9" s="81">
        <v>0</v>
      </c>
      <c r="BE9" s="81">
        <v>59555</v>
      </c>
      <c r="BF9" s="81">
        <v>10487453</v>
      </c>
      <c r="BG9" s="81">
        <v>0</v>
      </c>
      <c r="BH9" s="81">
        <v>0</v>
      </c>
      <c r="BI9" s="81">
        <v>0</v>
      </c>
      <c r="BJ9" s="81">
        <v>0</v>
      </c>
      <c r="BK9" s="81">
        <v>7084919</v>
      </c>
      <c r="BL9" s="81">
        <v>0</v>
      </c>
      <c r="BM9" s="81">
        <v>0</v>
      </c>
      <c r="BN9" s="81">
        <v>0</v>
      </c>
      <c r="BO9" s="81">
        <v>794744</v>
      </c>
      <c r="BP9" s="81">
        <v>3697278</v>
      </c>
      <c r="BQ9" s="81">
        <v>0</v>
      </c>
      <c r="BR9" s="81">
        <v>61947</v>
      </c>
      <c r="BS9" s="81">
        <v>15960008</v>
      </c>
      <c r="BT9" s="81">
        <v>0</v>
      </c>
      <c r="BU9" s="81">
        <v>0</v>
      </c>
      <c r="BV9" s="81">
        <v>43200</v>
      </c>
      <c r="BW9" s="81">
        <v>0</v>
      </c>
      <c r="BX9" s="81">
        <v>84536</v>
      </c>
      <c r="BY9" s="81">
        <v>0</v>
      </c>
      <c r="BZ9" s="81">
        <v>0</v>
      </c>
      <c r="CA9" s="81">
        <v>0</v>
      </c>
      <c r="CB9" s="81">
        <v>0</v>
      </c>
      <c r="CC9" s="81">
        <v>17477</v>
      </c>
      <c r="CD9" s="81">
        <v>0</v>
      </c>
      <c r="CE9" s="81">
        <v>17477</v>
      </c>
      <c r="CF9" s="81">
        <v>0</v>
      </c>
      <c r="CG9" s="81">
        <v>46215</v>
      </c>
      <c r="CH9" s="81">
        <v>35094</v>
      </c>
      <c r="CI9" s="81">
        <v>0</v>
      </c>
      <c r="CJ9" s="81">
        <v>0</v>
      </c>
      <c r="CK9" s="81">
        <v>0</v>
      </c>
      <c r="CL9" s="81">
        <v>0</v>
      </c>
      <c r="CM9" s="81">
        <v>0</v>
      </c>
      <c r="CN9" s="81">
        <v>0</v>
      </c>
      <c r="CO9" s="81">
        <v>0</v>
      </c>
      <c r="CP9" s="81">
        <v>670722</v>
      </c>
      <c r="CQ9" s="81">
        <v>0</v>
      </c>
      <c r="CR9" s="81">
        <v>0</v>
      </c>
      <c r="CS9" s="81">
        <v>209346</v>
      </c>
      <c r="CT9" s="81">
        <v>15732</v>
      </c>
      <c r="CU9" s="81">
        <v>17617</v>
      </c>
      <c r="CV9" s="81">
        <v>0</v>
      </c>
      <c r="CW9" s="81">
        <v>0</v>
      </c>
      <c r="CX9" s="81">
        <v>14841</v>
      </c>
      <c r="CY9" s="81"/>
      <c r="CZ9" s="81">
        <v>421525</v>
      </c>
      <c r="DA9" s="81">
        <v>0</v>
      </c>
      <c r="DB9" s="81">
        <v>0</v>
      </c>
      <c r="DC9" s="81">
        <v>421525</v>
      </c>
      <c r="DD9" s="81">
        <v>0</v>
      </c>
      <c r="DE9" s="81">
        <v>356049</v>
      </c>
      <c r="DF9" s="81"/>
      <c r="DG9" s="81">
        <v>0</v>
      </c>
      <c r="DH9" s="81"/>
      <c r="DI9" s="81">
        <v>-213783</v>
      </c>
      <c r="DJ9" s="81"/>
      <c r="DK9" s="81">
        <v>-5138</v>
      </c>
      <c r="DL9" s="81">
        <v>1620</v>
      </c>
      <c r="DM9" s="81">
        <v>1409682</v>
      </c>
      <c r="DN9" s="81"/>
      <c r="DO9" s="81">
        <v>0</v>
      </c>
      <c r="DP9" s="81">
        <v>0</v>
      </c>
      <c r="DQ9" s="81">
        <v>-972255</v>
      </c>
      <c r="DR9" s="81">
        <v>312660</v>
      </c>
      <c r="DS9" s="81">
        <v>-972255</v>
      </c>
      <c r="DT9" s="81">
        <v>1551</v>
      </c>
      <c r="DU9" s="81">
        <v>-259678</v>
      </c>
      <c r="DV9" s="81">
        <v>-36392</v>
      </c>
      <c r="DW9" s="81">
        <v>0</v>
      </c>
      <c r="DX9" s="81"/>
      <c r="DY9" s="81">
        <v>369397</v>
      </c>
      <c r="DZ9" s="81">
        <v>-1135</v>
      </c>
      <c r="EA9" s="81">
        <v>-2882</v>
      </c>
      <c r="EB9" s="81">
        <v>-1493</v>
      </c>
      <c r="EC9" s="81">
        <v>-65834</v>
      </c>
      <c r="ED9" s="81">
        <v>-90</v>
      </c>
      <c r="EE9" s="81">
        <v>-5138</v>
      </c>
      <c r="EF9" s="81"/>
      <c r="EG9" s="81">
        <v>-1874</v>
      </c>
      <c r="EH9" s="81"/>
      <c r="EI9" s="81"/>
      <c r="EJ9" s="81">
        <v>0</v>
      </c>
      <c r="EK9" s="81">
        <v>0</v>
      </c>
      <c r="EL9" s="81"/>
      <c r="EM9" s="81">
        <v>1551</v>
      </c>
      <c r="EN9" s="81">
        <v>-56737</v>
      </c>
      <c r="EO9" s="81">
        <v>-1008</v>
      </c>
      <c r="EP9" s="81">
        <v>0</v>
      </c>
      <c r="EQ9" s="81">
        <v>0</v>
      </c>
      <c r="ER9" s="81">
        <v>-90</v>
      </c>
      <c r="ES9" s="81"/>
      <c r="ET9" s="81">
        <v>0</v>
      </c>
      <c r="EU9" s="81">
        <v>-299678</v>
      </c>
      <c r="EV9" s="81">
        <v>-259678</v>
      </c>
      <c r="EW9" s="81">
        <v>1288886</v>
      </c>
      <c r="EX9" s="81">
        <v>286</v>
      </c>
      <c r="EY9" s="81">
        <v>-894</v>
      </c>
      <c r="EZ9" s="81">
        <v>156462</v>
      </c>
      <c r="FA9" s="81">
        <v>421525</v>
      </c>
      <c r="FB9" s="81">
        <v>613695</v>
      </c>
      <c r="FC9" s="81">
        <v>9509774</v>
      </c>
      <c r="FD9" s="81">
        <v>0</v>
      </c>
      <c r="FE9" s="81">
        <v>0</v>
      </c>
      <c r="FF9" s="81">
        <v>10482029</v>
      </c>
      <c r="FG9" s="81">
        <v>1</v>
      </c>
      <c r="FH9" s="81">
        <v>-224708</v>
      </c>
      <c r="FI9" s="81">
        <v>0</v>
      </c>
      <c r="FJ9" s="81">
        <v>9509774</v>
      </c>
      <c r="FK9" s="81">
        <v>10482029</v>
      </c>
      <c r="FL9" s="81">
        <v>0</v>
      </c>
      <c r="FM9" s="81">
        <v>9444875</v>
      </c>
      <c r="FN9" s="81">
        <v>9776381</v>
      </c>
      <c r="FO9" s="81">
        <v>-40012</v>
      </c>
      <c r="FP9" s="81">
        <v>190669</v>
      </c>
      <c r="FQ9" s="81">
        <v>-5940</v>
      </c>
      <c r="FR9" s="81">
        <v>-10028</v>
      </c>
      <c r="FS9" s="81">
        <v>-64899</v>
      </c>
      <c r="FT9" s="81">
        <v>91952</v>
      </c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71"/>
    </row>
    <row r="10" spans="1:354" x14ac:dyDescent="0.25">
      <c r="A10" s="81">
        <v>201912</v>
      </c>
      <c r="B10" s="81">
        <v>70727</v>
      </c>
      <c r="C10" s="82" t="s">
        <v>578</v>
      </c>
      <c r="D10" s="81">
        <v>0</v>
      </c>
      <c r="E10" s="81">
        <v>0</v>
      </c>
      <c r="F10" s="81">
        <v>410491</v>
      </c>
      <c r="G10" s="81">
        <v>71364311</v>
      </c>
      <c r="H10" s="81">
        <v>0</v>
      </c>
      <c r="I10" s="81">
        <v>121798</v>
      </c>
      <c r="J10" s="81">
        <v>604310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10171744</v>
      </c>
      <c r="U10" s="81">
        <v>35615267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8090781</v>
      </c>
      <c r="AJ10" s="81">
        <v>13933616</v>
      </c>
      <c r="AK10" s="81">
        <v>0</v>
      </c>
      <c r="AL10" s="81">
        <v>27658755</v>
      </c>
      <c r="AM10" s="81">
        <v>0</v>
      </c>
      <c r="AN10" s="81">
        <v>46619493</v>
      </c>
      <c r="AO10" s="81">
        <v>4235</v>
      </c>
      <c r="AP10" s="81">
        <v>46619493</v>
      </c>
      <c r="AQ10" s="81">
        <v>0</v>
      </c>
      <c r="AR10" s="81">
        <v>0</v>
      </c>
      <c r="AS10" s="81">
        <v>0</v>
      </c>
      <c r="AT10" s="81">
        <v>69930936</v>
      </c>
      <c r="AU10" s="81">
        <v>760637</v>
      </c>
      <c r="AV10" s="81">
        <v>1052688</v>
      </c>
      <c r="AW10" s="81">
        <v>17985573</v>
      </c>
      <c r="AX10" s="81">
        <v>2921968</v>
      </c>
      <c r="AY10" s="81">
        <v>33555032</v>
      </c>
      <c r="AZ10" s="81">
        <v>8867852</v>
      </c>
      <c r="BA10" s="81">
        <v>28982020</v>
      </c>
      <c r="BB10" s="81">
        <v>3470933</v>
      </c>
      <c r="BC10" s="81">
        <v>521917</v>
      </c>
      <c r="BD10" s="81">
        <v>0</v>
      </c>
      <c r="BE10" s="81">
        <v>51110</v>
      </c>
      <c r="BF10" s="81">
        <v>46619493</v>
      </c>
      <c r="BG10" s="81">
        <v>0</v>
      </c>
      <c r="BH10" s="81">
        <v>0</v>
      </c>
      <c r="BI10" s="81">
        <v>0</v>
      </c>
      <c r="BJ10" s="81">
        <v>0</v>
      </c>
      <c r="BK10" s="81">
        <v>12846214</v>
      </c>
      <c r="BL10" s="81">
        <v>0</v>
      </c>
      <c r="BM10" s="81">
        <v>0</v>
      </c>
      <c r="BN10" s="81">
        <v>0</v>
      </c>
      <c r="BO10" s="81">
        <v>604310</v>
      </c>
      <c r="BP10" s="81">
        <v>10171744</v>
      </c>
      <c r="BQ10" s="81">
        <v>30913</v>
      </c>
      <c r="BR10" s="81">
        <v>399089</v>
      </c>
      <c r="BS10" s="81">
        <v>71364311</v>
      </c>
      <c r="BT10" s="81">
        <v>0</v>
      </c>
      <c r="BU10" s="81">
        <v>0</v>
      </c>
      <c r="BV10" s="81">
        <v>12</v>
      </c>
      <c r="BW10" s="81">
        <v>0</v>
      </c>
      <c r="BX10" s="81">
        <v>453248</v>
      </c>
      <c r="BY10" s="81">
        <v>0</v>
      </c>
      <c r="BZ10" s="81">
        <v>0</v>
      </c>
      <c r="CA10" s="81">
        <v>0</v>
      </c>
      <c r="CB10" s="81">
        <v>35499</v>
      </c>
      <c r="CC10" s="81">
        <v>15822</v>
      </c>
      <c r="CD10" s="81"/>
      <c r="CE10" s="81">
        <v>15822</v>
      </c>
      <c r="CF10" s="81"/>
      <c r="CG10" s="81">
        <v>286530</v>
      </c>
      <c r="CH10" s="81">
        <v>912488</v>
      </c>
      <c r="CI10" s="81">
        <v>834904</v>
      </c>
      <c r="CJ10" s="81">
        <v>1102079</v>
      </c>
      <c r="CK10" s="81">
        <v>0</v>
      </c>
      <c r="CL10" s="81">
        <v>70688</v>
      </c>
      <c r="CM10" s="81">
        <v>0</v>
      </c>
      <c r="CN10" s="81">
        <v>0</v>
      </c>
      <c r="CO10" s="81">
        <v>0</v>
      </c>
      <c r="CP10" s="81">
        <v>5432344</v>
      </c>
      <c r="CQ10" s="81">
        <v>0</v>
      </c>
      <c r="CR10" s="81">
        <v>4235</v>
      </c>
      <c r="CS10" s="81">
        <v>6291450</v>
      </c>
      <c r="CT10" s="81">
        <v>112559</v>
      </c>
      <c r="CU10" s="81">
        <v>26263</v>
      </c>
      <c r="CV10" s="81">
        <v>3635083</v>
      </c>
      <c r="CW10" s="81">
        <v>0</v>
      </c>
      <c r="CX10" s="81">
        <v>20</v>
      </c>
      <c r="CY10" s="81">
        <v>0</v>
      </c>
      <c r="CZ10" s="81">
        <v>1862380</v>
      </c>
      <c r="DA10" s="81">
        <v>0</v>
      </c>
      <c r="DB10" s="81">
        <v>0</v>
      </c>
      <c r="DC10" s="81">
        <v>1862380</v>
      </c>
      <c r="DD10" s="81">
        <v>0</v>
      </c>
      <c r="DE10" s="81">
        <v>1155994</v>
      </c>
      <c r="DF10" s="81">
        <v>0</v>
      </c>
      <c r="DG10" s="81">
        <v>26685</v>
      </c>
      <c r="DH10" s="81">
        <v>0</v>
      </c>
      <c r="DI10" s="81">
        <v>-955850</v>
      </c>
      <c r="DJ10" s="81">
        <v>0</v>
      </c>
      <c r="DK10" s="81">
        <v>-24338</v>
      </c>
      <c r="DL10" s="81">
        <v>228037</v>
      </c>
      <c r="DM10" s="81">
        <v>6779943</v>
      </c>
      <c r="DN10" s="81">
        <v>0</v>
      </c>
      <c r="DO10" s="81">
        <v>0</v>
      </c>
      <c r="DP10" s="81">
        <v>0</v>
      </c>
      <c r="DQ10" s="81">
        <v>-5130680</v>
      </c>
      <c r="DR10" s="81">
        <v>980827</v>
      </c>
      <c r="DS10" s="81">
        <v>-5130680</v>
      </c>
      <c r="DT10" s="81">
        <v>0</v>
      </c>
      <c r="DU10" s="81">
        <v>-1437554</v>
      </c>
      <c r="DV10" s="81">
        <v>-84970</v>
      </c>
      <c r="DW10" s="81">
        <v>0</v>
      </c>
      <c r="DX10" s="81">
        <v>0</v>
      </c>
      <c r="DY10" s="81">
        <v>1156014</v>
      </c>
      <c r="DZ10" s="81">
        <v>0</v>
      </c>
      <c r="EA10" s="81">
        <v>0</v>
      </c>
      <c r="EB10" s="81">
        <v>0</v>
      </c>
      <c r="EC10" s="81">
        <v>-113074</v>
      </c>
      <c r="ED10" s="81">
        <v>0</v>
      </c>
      <c r="EE10" s="81">
        <v>-24338</v>
      </c>
      <c r="EF10" s="81">
        <v>0</v>
      </c>
      <c r="EG10" s="81">
        <v>0</v>
      </c>
      <c r="EH10" s="81">
        <v>0</v>
      </c>
      <c r="EI10" s="81">
        <v>0</v>
      </c>
      <c r="EJ10" s="81">
        <v>0</v>
      </c>
      <c r="EK10" s="81">
        <v>3728977</v>
      </c>
      <c r="EL10" s="81">
        <v>0</v>
      </c>
      <c r="EM10" s="81">
        <v>0</v>
      </c>
      <c r="EN10" s="81">
        <v>-175187</v>
      </c>
      <c r="EO10" s="81">
        <v>0</v>
      </c>
      <c r="EP10" s="81">
        <v>0</v>
      </c>
      <c r="EQ10" s="81">
        <v>0</v>
      </c>
      <c r="ER10" s="81">
        <v>0</v>
      </c>
      <c r="ES10" s="81">
        <v>0</v>
      </c>
      <c r="ET10" s="81">
        <v>0</v>
      </c>
      <c r="EU10" s="81">
        <v>-980807</v>
      </c>
      <c r="EV10" s="81">
        <v>-1437554</v>
      </c>
      <c r="EW10" s="81">
        <v>768777</v>
      </c>
      <c r="EX10" s="81">
        <v>0</v>
      </c>
      <c r="EY10" s="81">
        <v>-8600</v>
      </c>
      <c r="EZ10" s="81">
        <v>2121037</v>
      </c>
      <c r="FA10" s="81">
        <v>1862380</v>
      </c>
      <c r="FB10" s="81">
        <v>521917</v>
      </c>
      <c r="FC10" s="81">
        <v>41488813</v>
      </c>
      <c r="FD10" s="81">
        <v>0</v>
      </c>
      <c r="FE10" s="81">
        <v>0</v>
      </c>
      <c r="FF10" s="81">
        <v>46619494</v>
      </c>
      <c r="FG10" s="81">
        <v>0</v>
      </c>
      <c r="FH10" s="81">
        <v>-1437554</v>
      </c>
      <c r="FI10" s="81">
        <v>0</v>
      </c>
      <c r="FJ10" s="81">
        <v>41488813</v>
      </c>
      <c r="FK10" s="81">
        <v>46619494</v>
      </c>
      <c r="FL10" s="81"/>
      <c r="FM10" s="81">
        <v>37747716</v>
      </c>
      <c r="FN10" s="81">
        <v>40553305</v>
      </c>
      <c r="FO10" s="81">
        <v>-5505</v>
      </c>
      <c r="FP10" s="81">
        <v>2361592</v>
      </c>
      <c r="FQ10" s="81">
        <v>-23795</v>
      </c>
      <c r="FR10" s="81">
        <v>48471</v>
      </c>
      <c r="FS10" s="81">
        <v>-3937801</v>
      </c>
      <c r="FT10" s="81">
        <v>5544272</v>
      </c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  <c r="LC10" s="66"/>
      <c r="LD10" s="66"/>
      <c r="LE10" s="66"/>
      <c r="LF10" s="71"/>
    </row>
    <row r="11" spans="1:354" x14ac:dyDescent="0.25">
      <c r="A11" s="81">
        <v>201912</v>
      </c>
      <c r="B11" s="81">
        <v>70857</v>
      </c>
      <c r="C11" s="82" t="s">
        <v>579</v>
      </c>
      <c r="D11" s="81">
        <v>0</v>
      </c>
      <c r="E11" s="81">
        <v>0</v>
      </c>
      <c r="F11" s="81">
        <v>913086</v>
      </c>
      <c r="G11" s="81">
        <v>160881234</v>
      </c>
      <c r="H11" s="81">
        <v>0</v>
      </c>
      <c r="I11" s="81">
        <v>231159</v>
      </c>
      <c r="J11" s="81">
        <v>1272933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23302119</v>
      </c>
      <c r="U11" s="81">
        <v>78456374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18319915</v>
      </c>
      <c r="AJ11" s="81">
        <v>31250665</v>
      </c>
      <c r="AK11" s="81">
        <v>0</v>
      </c>
      <c r="AL11" s="81">
        <v>60188756</v>
      </c>
      <c r="AM11" s="81">
        <v>0</v>
      </c>
      <c r="AN11" s="81">
        <v>104972587</v>
      </c>
      <c r="AO11" s="81">
        <v>18804</v>
      </c>
      <c r="AP11" s="81">
        <v>104972587</v>
      </c>
      <c r="AQ11" s="81">
        <v>0</v>
      </c>
      <c r="AR11" s="81">
        <v>0</v>
      </c>
      <c r="AS11" s="81">
        <v>0</v>
      </c>
      <c r="AT11" s="81">
        <v>158637142</v>
      </c>
      <c r="AU11" s="81">
        <v>3050576</v>
      </c>
      <c r="AV11" s="81">
        <v>2237789</v>
      </c>
      <c r="AW11" s="81">
        <v>40903686</v>
      </c>
      <c r="AX11" s="81">
        <v>6561173</v>
      </c>
      <c r="AY11" s="81">
        <v>77130192</v>
      </c>
      <c r="AZ11" s="81">
        <v>19564495</v>
      </c>
      <c r="BA11" s="81">
        <v>65463962</v>
      </c>
      <c r="BB11" s="81">
        <v>8636317</v>
      </c>
      <c r="BC11" s="81">
        <v>2909442</v>
      </c>
      <c r="BD11" s="81">
        <v>0</v>
      </c>
      <c r="BE11" s="81">
        <v>118708</v>
      </c>
      <c r="BF11" s="81">
        <v>104972587</v>
      </c>
      <c r="BG11" s="81">
        <v>0</v>
      </c>
      <c r="BH11" s="81">
        <v>0</v>
      </c>
      <c r="BI11" s="81">
        <v>0</v>
      </c>
      <c r="BJ11" s="81">
        <v>0</v>
      </c>
      <c r="BK11" s="81">
        <v>29149580</v>
      </c>
      <c r="BL11" s="81">
        <v>0</v>
      </c>
      <c r="BM11" s="81">
        <v>0</v>
      </c>
      <c r="BN11" s="81">
        <v>0</v>
      </c>
      <c r="BO11" s="81">
        <v>1272933</v>
      </c>
      <c r="BP11" s="81">
        <v>23302119</v>
      </c>
      <c r="BQ11" s="81">
        <v>64126</v>
      </c>
      <c r="BR11" s="81">
        <v>886412</v>
      </c>
      <c r="BS11" s="81">
        <v>160881234</v>
      </c>
      <c r="BT11" s="81">
        <v>0</v>
      </c>
      <c r="BU11" s="81">
        <v>0</v>
      </c>
      <c r="BV11" s="81">
        <v>0</v>
      </c>
      <c r="BW11" s="81">
        <v>0</v>
      </c>
      <c r="BX11" s="81">
        <v>970703</v>
      </c>
      <c r="BY11" s="81">
        <v>0</v>
      </c>
      <c r="BZ11" s="81">
        <v>0</v>
      </c>
      <c r="CA11" s="81">
        <v>0</v>
      </c>
      <c r="CB11" s="81">
        <v>82429</v>
      </c>
      <c r="CC11" s="81">
        <v>36749</v>
      </c>
      <c r="CD11" s="81"/>
      <c r="CE11" s="81">
        <v>36749</v>
      </c>
      <c r="CF11" s="81"/>
      <c r="CG11" s="81">
        <v>649967</v>
      </c>
      <c r="CH11" s="81">
        <v>1126521</v>
      </c>
      <c r="CI11" s="81">
        <v>918484</v>
      </c>
      <c r="CJ11" s="81">
        <v>3029913</v>
      </c>
      <c r="CK11" s="81">
        <v>0</v>
      </c>
      <c r="CL11" s="81">
        <v>112451</v>
      </c>
      <c r="CM11" s="81">
        <v>0</v>
      </c>
      <c r="CN11" s="81">
        <v>0</v>
      </c>
      <c r="CO11" s="81">
        <v>0</v>
      </c>
      <c r="CP11" s="81">
        <v>12017664</v>
      </c>
      <c r="CQ11" s="81">
        <v>0</v>
      </c>
      <c r="CR11" s="81">
        <v>18804</v>
      </c>
      <c r="CS11" s="81">
        <v>14010113</v>
      </c>
      <c r="CT11" s="81">
        <v>236445</v>
      </c>
      <c r="CU11" s="81">
        <v>88859</v>
      </c>
      <c r="CV11" s="81">
        <v>6933224</v>
      </c>
      <c r="CW11" s="81">
        <v>0</v>
      </c>
      <c r="CX11" s="81">
        <v>0</v>
      </c>
      <c r="CY11" s="81">
        <v>0</v>
      </c>
      <c r="CZ11" s="81">
        <v>4016575</v>
      </c>
      <c r="DA11" s="81">
        <v>0</v>
      </c>
      <c r="DB11" s="81">
        <v>0</v>
      </c>
      <c r="DC11" s="81">
        <v>4016575</v>
      </c>
      <c r="DD11" s="81">
        <v>0</v>
      </c>
      <c r="DE11" s="81">
        <v>2664230</v>
      </c>
      <c r="DF11" s="81">
        <v>0</v>
      </c>
      <c r="DG11" s="81">
        <v>95544</v>
      </c>
      <c r="DH11" s="81">
        <v>0</v>
      </c>
      <c r="DI11" s="81">
        <v>-2169087</v>
      </c>
      <c r="DJ11" s="81">
        <v>0</v>
      </c>
      <c r="DK11" s="81">
        <v>-50129</v>
      </c>
      <c r="DL11" s="81">
        <v>542287</v>
      </c>
      <c r="DM11" s="81">
        <v>15360261</v>
      </c>
      <c r="DN11" s="81">
        <v>0</v>
      </c>
      <c r="DO11" s="81">
        <v>0</v>
      </c>
      <c r="DP11" s="81">
        <v>0</v>
      </c>
      <c r="DQ11" s="81">
        <v>-11714423</v>
      </c>
      <c r="DR11" s="81">
        <v>2260334</v>
      </c>
      <c r="DS11" s="81">
        <v>-11714423</v>
      </c>
      <c r="DT11" s="81">
        <v>0</v>
      </c>
      <c r="DU11" s="81">
        <v>-2951274</v>
      </c>
      <c r="DV11" s="81">
        <v>-188378</v>
      </c>
      <c r="DW11" s="81">
        <v>0</v>
      </c>
      <c r="DX11" s="81">
        <v>0</v>
      </c>
      <c r="DY11" s="81">
        <v>2664230</v>
      </c>
      <c r="DZ11" s="81">
        <v>0</v>
      </c>
      <c r="EA11" s="81">
        <v>0</v>
      </c>
      <c r="EB11" s="81">
        <v>0</v>
      </c>
      <c r="EC11" s="81">
        <v>-231588</v>
      </c>
      <c r="ED11" s="81">
        <v>0</v>
      </c>
      <c r="EE11" s="81">
        <v>-50129</v>
      </c>
      <c r="EF11" s="81">
        <v>0</v>
      </c>
      <c r="EG11" s="81">
        <v>0</v>
      </c>
      <c r="EH11" s="81">
        <v>0</v>
      </c>
      <c r="EI11" s="81">
        <v>0</v>
      </c>
      <c r="EJ11" s="81">
        <v>0</v>
      </c>
      <c r="EK11" s="81">
        <v>8515467</v>
      </c>
      <c r="EL11" s="81">
        <v>0</v>
      </c>
      <c r="EM11" s="81">
        <v>0</v>
      </c>
      <c r="EN11" s="81">
        <v>-403896</v>
      </c>
      <c r="EO11" s="81">
        <v>0</v>
      </c>
      <c r="EP11" s="81">
        <v>0</v>
      </c>
      <c r="EQ11" s="81">
        <v>0</v>
      </c>
      <c r="ER11" s="81">
        <v>0</v>
      </c>
      <c r="ES11" s="81">
        <v>0</v>
      </c>
      <c r="ET11" s="81">
        <v>0</v>
      </c>
      <c r="EU11" s="81">
        <v>-2260335</v>
      </c>
      <c r="EV11" s="81">
        <v>-2951274</v>
      </c>
      <c r="EW11" s="81">
        <v>1605912</v>
      </c>
      <c r="EX11" s="81">
        <v>0</v>
      </c>
      <c r="EY11" s="81">
        <v>-12977</v>
      </c>
      <c r="EZ11" s="81">
        <v>4802406</v>
      </c>
      <c r="FA11" s="81">
        <v>4016574</v>
      </c>
      <c r="FB11" s="81">
        <v>2909442</v>
      </c>
      <c r="FC11" s="81">
        <v>93258164</v>
      </c>
      <c r="FD11" s="81">
        <v>0</v>
      </c>
      <c r="FE11" s="81">
        <v>0</v>
      </c>
      <c r="FF11" s="81">
        <v>104972587</v>
      </c>
      <c r="FG11" s="81">
        <v>0</v>
      </c>
      <c r="FH11" s="81">
        <v>-2951274</v>
      </c>
      <c r="FI11" s="81">
        <v>-1201442</v>
      </c>
      <c r="FJ11" s="81">
        <v>93258164</v>
      </c>
      <c r="FK11" s="81">
        <v>104972587</v>
      </c>
      <c r="FL11" s="81"/>
      <c r="FM11" s="81">
        <v>84194016</v>
      </c>
      <c r="FN11" s="81">
        <v>90443599</v>
      </c>
      <c r="FO11" s="81">
        <v>3331</v>
      </c>
      <c r="FP11" s="81">
        <v>5243043</v>
      </c>
      <c r="FQ11" s="81">
        <v>-49737</v>
      </c>
      <c r="FR11" s="81">
        <v>-12354</v>
      </c>
      <c r="FS11" s="81">
        <v>-7900683</v>
      </c>
      <c r="FT11" s="81">
        <v>11619546</v>
      </c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  <c r="LC11" s="66"/>
      <c r="LD11" s="66"/>
      <c r="LE11" s="66"/>
      <c r="LF11" s="71"/>
    </row>
    <row r="12" spans="1:354" x14ac:dyDescent="0.25">
      <c r="A12" s="81">
        <v>201912</v>
      </c>
      <c r="B12" s="81">
        <v>70742</v>
      </c>
      <c r="C12" s="82" t="s">
        <v>580</v>
      </c>
      <c r="D12" s="81">
        <v>0</v>
      </c>
      <c r="E12" s="81">
        <v>0</v>
      </c>
      <c r="F12" s="81">
        <v>0</v>
      </c>
      <c r="G12" s="81">
        <v>18695046</v>
      </c>
      <c r="H12" s="81">
        <v>35989</v>
      </c>
      <c r="I12" s="81">
        <v>538296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624602</v>
      </c>
      <c r="U12" s="81">
        <v>5054174</v>
      </c>
      <c r="V12" s="81">
        <v>0</v>
      </c>
      <c r="W12" s="81">
        <v>0</v>
      </c>
      <c r="X12" s="81">
        <v>0</v>
      </c>
      <c r="Y12" s="81">
        <v>0</v>
      </c>
      <c r="Z12" s="81">
        <v>385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1280107</v>
      </c>
      <c r="AJ12" s="81">
        <v>1717107</v>
      </c>
      <c r="AK12" s="81">
        <v>0</v>
      </c>
      <c r="AL12" s="81">
        <v>3272968</v>
      </c>
      <c r="AM12" s="81">
        <v>0</v>
      </c>
      <c r="AN12" s="81">
        <v>16349429</v>
      </c>
      <c r="AO12" s="81">
        <v>0</v>
      </c>
      <c r="AP12" s="81">
        <v>3492003</v>
      </c>
      <c r="AQ12" s="81">
        <v>12857426</v>
      </c>
      <c r="AR12" s="81">
        <v>0</v>
      </c>
      <c r="AS12" s="81">
        <v>12990815</v>
      </c>
      <c r="AT12" s="81">
        <v>5054174</v>
      </c>
      <c r="AU12" s="81">
        <v>0</v>
      </c>
      <c r="AV12" s="81">
        <v>188085</v>
      </c>
      <c r="AW12" s="81">
        <v>0</v>
      </c>
      <c r="AX12" s="81">
        <v>70669</v>
      </c>
      <c r="AY12" s="81">
        <v>0</v>
      </c>
      <c r="AZ12" s="81">
        <v>166241</v>
      </c>
      <c r="BA12" s="81">
        <v>0</v>
      </c>
      <c r="BB12" s="81">
        <v>0</v>
      </c>
      <c r="BC12" s="81">
        <v>3723</v>
      </c>
      <c r="BD12" s="81">
        <v>0</v>
      </c>
      <c r="BE12" s="81">
        <v>502307</v>
      </c>
      <c r="BF12" s="81">
        <v>16349429</v>
      </c>
      <c r="BG12" s="81">
        <v>0</v>
      </c>
      <c r="BH12" s="81">
        <v>0</v>
      </c>
      <c r="BI12" s="81">
        <v>0</v>
      </c>
      <c r="BJ12" s="81">
        <v>12857426</v>
      </c>
      <c r="BK12" s="81">
        <v>4350155</v>
      </c>
      <c r="BL12" s="81">
        <v>0</v>
      </c>
      <c r="BM12" s="81">
        <v>0</v>
      </c>
      <c r="BN12" s="81">
        <v>0</v>
      </c>
      <c r="BO12" s="81">
        <v>0</v>
      </c>
      <c r="BP12" s="81">
        <v>624602</v>
      </c>
      <c r="BQ12" s="81">
        <v>3908</v>
      </c>
      <c r="BR12" s="81">
        <v>101227</v>
      </c>
      <c r="BS12" s="81">
        <v>18695046</v>
      </c>
      <c r="BT12" s="81">
        <v>0</v>
      </c>
      <c r="BU12" s="81">
        <v>0</v>
      </c>
      <c r="BV12" s="81">
        <v>0</v>
      </c>
      <c r="BW12" s="81">
        <v>0</v>
      </c>
      <c r="BX12" s="81">
        <v>215312</v>
      </c>
      <c r="BY12" s="81">
        <v>0</v>
      </c>
      <c r="BZ12" s="81">
        <v>0</v>
      </c>
      <c r="CA12" s="81">
        <v>0</v>
      </c>
      <c r="CB12" s="81">
        <v>0</v>
      </c>
      <c r="CC12" s="81">
        <v>4995</v>
      </c>
      <c r="CD12" s="81">
        <v>0</v>
      </c>
      <c r="CE12" s="81">
        <v>4995</v>
      </c>
      <c r="CF12" s="81">
        <v>0</v>
      </c>
      <c r="CG12" s="81">
        <v>63428</v>
      </c>
      <c r="CH12" s="81">
        <v>10534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436615</v>
      </c>
      <c r="CQ12" s="81">
        <v>0</v>
      </c>
      <c r="CR12" s="81">
        <v>0</v>
      </c>
      <c r="CS12" s="81">
        <v>279024</v>
      </c>
      <c r="CT12" s="81">
        <v>37799</v>
      </c>
      <c r="CU12" s="81">
        <v>5539</v>
      </c>
      <c r="CV12" s="81">
        <v>0</v>
      </c>
      <c r="CW12" s="81">
        <v>0</v>
      </c>
      <c r="CX12" s="81">
        <v>-245866</v>
      </c>
      <c r="CY12" s="81">
        <v>0</v>
      </c>
      <c r="CZ12" s="81">
        <v>368933</v>
      </c>
      <c r="DA12" s="81">
        <v>0</v>
      </c>
      <c r="DB12" s="81">
        <v>0</v>
      </c>
      <c r="DC12" s="81">
        <v>368900</v>
      </c>
      <c r="DD12" s="81">
        <v>0</v>
      </c>
      <c r="DE12" s="81">
        <v>-4832</v>
      </c>
      <c r="DF12" s="81">
        <v>0</v>
      </c>
      <c r="DG12" s="81">
        <v>0</v>
      </c>
      <c r="DH12" s="81">
        <v>0</v>
      </c>
      <c r="DI12" s="81">
        <v>-224736</v>
      </c>
      <c r="DJ12" s="81">
        <v>0</v>
      </c>
      <c r="DK12" s="81">
        <v>-9515</v>
      </c>
      <c r="DL12" s="81">
        <v>0</v>
      </c>
      <c r="DM12" s="81">
        <v>1519782</v>
      </c>
      <c r="DN12" s="81">
        <v>0</v>
      </c>
      <c r="DO12" s="81">
        <v>0</v>
      </c>
      <c r="DP12" s="81">
        <v>0</v>
      </c>
      <c r="DQ12" s="81">
        <v>-1111716</v>
      </c>
      <c r="DR12" s="81">
        <v>-248874</v>
      </c>
      <c r="DS12" s="81">
        <v>-1111716</v>
      </c>
      <c r="DT12" s="81">
        <v>0</v>
      </c>
      <c r="DU12" s="81">
        <v>-791622</v>
      </c>
      <c r="DV12" s="81">
        <v>-41143</v>
      </c>
      <c r="DW12" s="81">
        <v>0</v>
      </c>
      <c r="DX12" s="81">
        <v>0</v>
      </c>
      <c r="DY12" s="81">
        <v>-250698</v>
      </c>
      <c r="DZ12" s="81">
        <v>0</v>
      </c>
      <c r="EA12" s="81">
        <v>0</v>
      </c>
      <c r="EB12" s="81">
        <v>0</v>
      </c>
      <c r="EC12" s="81">
        <v>0</v>
      </c>
      <c r="ED12" s="81">
        <v>0</v>
      </c>
      <c r="EE12" s="81">
        <v>-9515</v>
      </c>
      <c r="EF12" s="81">
        <v>0</v>
      </c>
      <c r="EG12" s="81">
        <v>0</v>
      </c>
      <c r="EH12" s="81">
        <v>0</v>
      </c>
      <c r="EI12" s="81">
        <v>0</v>
      </c>
      <c r="EJ12" s="81">
        <v>0</v>
      </c>
      <c r="EK12" s="81">
        <v>6188</v>
      </c>
      <c r="EL12" s="81">
        <v>0</v>
      </c>
      <c r="EM12" s="81">
        <v>0</v>
      </c>
      <c r="EN12" s="81">
        <v>1824</v>
      </c>
      <c r="EO12" s="81">
        <v>0</v>
      </c>
      <c r="EP12" s="81">
        <v>0</v>
      </c>
      <c r="EQ12" s="81">
        <v>33</v>
      </c>
      <c r="ER12" s="81">
        <v>0</v>
      </c>
      <c r="ES12" s="81">
        <v>0</v>
      </c>
      <c r="ET12" s="81">
        <v>0</v>
      </c>
      <c r="EU12" s="81">
        <v>3008</v>
      </c>
      <c r="EV12" s="81">
        <v>-791622</v>
      </c>
      <c r="EW12" s="81">
        <v>1282295</v>
      </c>
      <c r="EX12" s="81">
        <v>0</v>
      </c>
      <c r="EY12" s="81">
        <v>-2272</v>
      </c>
      <c r="EZ12" s="81">
        <v>274714</v>
      </c>
      <c r="FA12" s="81">
        <v>368899</v>
      </c>
      <c r="FB12" s="81">
        <v>3723</v>
      </c>
      <c r="FC12" s="81">
        <v>15282567</v>
      </c>
      <c r="FD12" s="81">
        <v>0</v>
      </c>
      <c r="FE12" s="81">
        <v>0</v>
      </c>
      <c r="FF12" s="81">
        <v>16349429</v>
      </c>
      <c r="FG12" s="81">
        <v>205461</v>
      </c>
      <c r="FH12" s="81">
        <v>-791021</v>
      </c>
      <c r="FI12" s="81">
        <v>-4493</v>
      </c>
      <c r="FJ12" s="81">
        <v>15282567</v>
      </c>
      <c r="FK12" s="81">
        <v>16349429</v>
      </c>
      <c r="FL12" s="81">
        <v>0</v>
      </c>
      <c r="FM12" s="81">
        <v>13817559</v>
      </c>
      <c r="FN12" s="81">
        <v>14420880</v>
      </c>
      <c r="FO12" s="81">
        <v>-32688</v>
      </c>
      <c r="FP12" s="81">
        <v>1090584</v>
      </c>
      <c r="FQ12" s="81">
        <v>-10059</v>
      </c>
      <c r="FR12" s="81">
        <v>-22394</v>
      </c>
      <c r="FS12" s="81">
        <v>-1460515</v>
      </c>
      <c r="FT12" s="81">
        <v>1719365</v>
      </c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71"/>
    </row>
    <row r="13" spans="1:354" x14ac:dyDescent="0.25">
      <c r="A13" s="81">
        <v>201912</v>
      </c>
      <c r="B13" s="81">
        <v>71046</v>
      </c>
      <c r="C13" s="82" t="s">
        <v>1116</v>
      </c>
      <c r="D13" s="81">
        <v>0</v>
      </c>
      <c r="E13" s="81">
        <v>0</v>
      </c>
      <c r="F13" s="81">
        <v>1316311</v>
      </c>
      <c r="G13" s="81">
        <v>78835070</v>
      </c>
      <c r="H13" s="81">
        <v>0</v>
      </c>
      <c r="I13" s="81">
        <v>634962</v>
      </c>
      <c r="J13" s="81">
        <v>835950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7478</v>
      </c>
      <c r="R13" s="81">
        <v>0</v>
      </c>
      <c r="S13" s="81">
        <v>0</v>
      </c>
      <c r="T13" s="81">
        <v>2003874</v>
      </c>
      <c r="U13" s="81">
        <v>7758104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4205941</v>
      </c>
      <c r="AJ13" s="81">
        <v>5593884</v>
      </c>
      <c r="AK13" s="81">
        <v>11066</v>
      </c>
      <c r="AL13" s="81">
        <v>2359833</v>
      </c>
      <c r="AM13" s="81">
        <v>0</v>
      </c>
      <c r="AN13" s="81">
        <v>70378029</v>
      </c>
      <c r="AO13" s="81">
        <v>0</v>
      </c>
      <c r="AP13" s="81">
        <v>4229813</v>
      </c>
      <c r="AQ13" s="81">
        <v>66148216</v>
      </c>
      <c r="AR13" s="81">
        <v>0</v>
      </c>
      <c r="AS13" s="81">
        <v>69745269</v>
      </c>
      <c r="AT13" s="81">
        <v>8222242</v>
      </c>
      <c r="AU13" s="81">
        <v>67906</v>
      </c>
      <c r="AV13" s="81">
        <v>67629</v>
      </c>
      <c r="AW13" s="81">
        <v>0</v>
      </c>
      <c r="AX13" s="81">
        <v>4192365</v>
      </c>
      <c r="AY13" s="81">
        <v>396232</v>
      </c>
      <c r="AZ13" s="81">
        <v>571624</v>
      </c>
      <c r="BA13" s="81">
        <v>166142</v>
      </c>
      <c r="BB13" s="81">
        <v>192692</v>
      </c>
      <c r="BC13" s="81">
        <v>1854927</v>
      </c>
      <c r="BD13" s="81">
        <v>0</v>
      </c>
      <c r="BE13" s="81">
        <v>174118</v>
      </c>
      <c r="BF13" s="81">
        <v>70378029</v>
      </c>
      <c r="BG13" s="81">
        <v>7478</v>
      </c>
      <c r="BH13" s="81">
        <v>0</v>
      </c>
      <c r="BI13" s="81">
        <v>0</v>
      </c>
      <c r="BJ13" s="81">
        <v>66148216</v>
      </c>
      <c r="BK13" s="81">
        <v>2912681</v>
      </c>
      <c r="BL13" s="81">
        <v>0</v>
      </c>
      <c r="BM13" s="81">
        <v>0</v>
      </c>
      <c r="BN13" s="81">
        <v>0</v>
      </c>
      <c r="BO13" s="81">
        <v>835950</v>
      </c>
      <c r="BP13" s="81">
        <v>1884888</v>
      </c>
      <c r="BQ13" s="81">
        <v>23333</v>
      </c>
      <c r="BR13" s="81">
        <v>201356</v>
      </c>
      <c r="BS13" s="81">
        <v>78835070</v>
      </c>
      <c r="BT13" s="81">
        <v>0</v>
      </c>
      <c r="BU13" s="81">
        <v>0</v>
      </c>
      <c r="BV13" s="81">
        <v>0</v>
      </c>
      <c r="BW13" s="81">
        <v>118986</v>
      </c>
      <c r="BX13" s="81">
        <v>15053</v>
      </c>
      <c r="BY13" s="81">
        <v>0</v>
      </c>
      <c r="BZ13" s="81">
        <v>0</v>
      </c>
      <c r="CA13" s="81">
        <v>118986</v>
      </c>
      <c r="CB13" s="81">
        <v>0</v>
      </c>
      <c r="CC13" s="81">
        <v>7712</v>
      </c>
      <c r="CD13" s="81">
        <v>0</v>
      </c>
      <c r="CE13" s="81">
        <v>7712</v>
      </c>
      <c r="CF13" s="81">
        <v>0</v>
      </c>
      <c r="CG13" s="81">
        <v>80892</v>
      </c>
      <c r="CH13" s="81">
        <v>23763</v>
      </c>
      <c r="CI13" s="81">
        <v>75</v>
      </c>
      <c r="CJ13" s="81">
        <v>15275</v>
      </c>
      <c r="CK13" s="81">
        <v>0</v>
      </c>
      <c r="CL13" s="81">
        <v>460844</v>
      </c>
      <c r="CM13" s="81">
        <v>0</v>
      </c>
      <c r="CN13" s="81">
        <v>22123</v>
      </c>
      <c r="CO13" s="81">
        <v>0</v>
      </c>
      <c r="CP13" s="81">
        <v>60566</v>
      </c>
      <c r="CQ13" s="81">
        <v>0</v>
      </c>
      <c r="CR13" s="81">
        <v>0</v>
      </c>
      <c r="CS13" s="81">
        <v>13805</v>
      </c>
      <c r="CT13" s="81">
        <v>120464</v>
      </c>
      <c r="CU13" s="81">
        <v>15976</v>
      </c>
      <c r="CV13" s="81">
        <v>0</v>
      </c>
      <c r="CW13" s="81">
        <v>0</v>
      </c>
      <c r="CX13" s="81">
        <v>-1062504</v>
      </c>
      <c r="CY13" s="81">
        <v>0</v>
      </c>
      <c r="CZ13" s="81">
        <v>3033125</v>
      </c>
      <c r="DA13" s="81">
        <v>0</v>
      </c>
      <c r="DB13" s="81">
        <v>0</v>
      </c>
      <c r="DC13" s="81">
        <v>3033125</v>
      </c>
      <c r="DD13" s="81">
        <v>0</v>
      </c>
      <c r="DE13" s="81">
        <v>239675</v>
      </c>
      <c r="DF13" s="81">
        <v>0</v>
      </c>
      <c r="DG13" s="81">
        <v>24851</v>
      </c>
      <c r="DH13" s="81">
        <v>0</v>
      </c>
      <c r="DI13" s="81">
        <v>-1470965</v>
      </c>
      <c r="DJ13" s="81">
        <v>0</v>
      </c>
      <c r="DK13" s="81">
        <v>-40134</v>
      </c>
      <c r="DL13" s="81">
        <v>41849</v>
      </c>
      <c r="DM13" s="81">
        <v>9660182</v>
      </c>
      <c r="DN13" s="81">
        <v>0</v>
      </c>
      <c r="DO13" s="81">
        <v>0</v>
      </c>
      <c r="DP13" s="81">
        <v>0</v>
      </c>
      <c r="DQ13" s="81">
        <v>-10033020</v>
      </c>
      <c r="DR13" s="81">
        <v>-859325</v>
      </c>
      <c r="DS13" s="81">
        <v>-10033020</v>
      </c>
      <c r="DT13" s="81">
        <v>0</v>
      </c>
      <c r="DU13" s="81">
        <v>-1863965</v>
      </c>
      <c r="DV13" s="81">
        <v>-91037</v>
      </c>
      <c r="DW13" s="81">
        <v>0</v>
      </c>
      <c r="DX13" s="81">
        <v>0</v>
      </c>
      <c r="DY13" s="81">
        <v>-822829</v>
      </c>
      <c r="DZ13" s="81">
        <v>0</v>
      </c>
      <c r="EA13" s="81">
        <v>0</v>
      </c>
      <c r="EB13" s="81">
        <v>0</v>
      </c>
      <c r="EC13" s="81">
        <v>-144548</v>
      </c>
      <c r="ED13" s="81">
        <v>0</v>
      </c>
      <c r="EE13" s="81">
        <v>-40134</v>
      </c>
      <c r="EF13" s="81">
        <v>0</v>
      </c>
      <c r="EG13" s="81">
        <v>0</v>
      </c>
      <c r="EH13" s="81">
        <v>0</v>
      </c>
      <c r="EI13" s="81">
        <v>0</v>
      </c>
      <c r="EJ13" s="81">
        <v>0</v>
      </c>
      <c r="EK13" s="81">
        <v>40266</v>
      </c>
      <c r="EL13" s="81">
        <v>0</v>
      </c>
      <c r="EM13" s="81">
        <v>0</v>
      </c>
      <c r="EN13" s="81">
        <v>-36496</v>
      </c>
      <c r="EO13" s="81">
        <v>0</v>
      </c>
      <c r="EP13" s="81">
        <v>0</v>
      </c>
      <c r="EQ13" s="81">
        <v>0</v>
      </c>
      <c r="ER13" s="81">
        <v>0</v>
      </c>
      <c r="ES13" s="81">
        <v>0</v>
      </c>
      <c r="ET13" s="81">
        <v>0</v>
      </c>
      <c r="EU13" s="81">
        <v>-203179</v>
      </c>
      <c r="EV13" s="81">
        <v>-1863965</v>
      </c>
      <c r="EW13" s="81">
        <v>8148480</v>
      </c>
      <c r="EX13" s="81">
        <v>0</v>
      </c>
      <c r="EY13" s="81">
        <v>-6608</v>
      </c>
      <c r="EZ13" s="81">
        <v>1502381</v>
      </c>
      <c r="FA13" s="81">
        <v>3033125</v>
      </c>
      <c r="FB13" s="81">
        <v>1854927</v>
      </c>
      <c r="FC13" s="81">
        <v>60345009</v>
      </c>
      <c r="FD13" s="81">
        <v>0</v>
      </c>
      <c r="FE13" s="81">
        <v>0</v>
      </c>
      <c r="FF13" s="81">
        <v>70378029</v>
      </c>
      <c r="FG13" s="81">
        <v>15053</v>
      </c>
      <c r="FH13" s="81">
        <v>-1863965</v>
      </c>
      <c r="FI13" s="81">
        <v>-1641046</v>
      </c>
      <c r="FJ13" s="81">
        <v>60345009</v>
      </c>
      <c r="FK13" s="81">
        <v>70378029</v>
      </c>
      <c r="FL13" s="81">
        <v>-14534</v>
      </c>
      <c r="FM13" s="81">
        <v>58573533</v>
      </c>
      <c r="FN13" s="81">
        <v>68334559</v>
      </c>
      <c r="FO13" s="81">
        <v>992559</v>
      </c>
      <c r="FP13" s="81">
        <v>7537130</v>
      </c>
      <c r="FQ13" s="81">
        <v>-43934</v>
      </c>
      <c r="FR13" s="81">
        <v>106111</v>
      </c>
      <c r="FS13" s="81">
        <v>-115896</v>
      </c>
      <c r="FT13" s="81">
        <v>173490</v>
      </c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71"/>
    </row>
    <row r="14" spans="1:354" x14ac:dyDescent="0.25">
      <c r="A14" s="73"/>
      <c r="B14" s="78"/>
      <c r="C14" s="72"/>
      <c r="D14" s="79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66"/>
      <c r="KF14" s="66"/>
      <c r="KG14" s="66"/>
      <c r="KH14" s="66"/>
      <c r="KI14" s="66"/>
      <c r="KJ14" s="66"/>
      <c r="KK14" s="66"/>
      <c r="KL14" s="66"/>
      <c r="KM14" s="66"/>
      <c r="KN14" s="66"/>
      <c r="KO14" s="66"/>
      <c r="KP14" s="66"/>
      <c r="KQ14" s="66"/>
      <c r="KR14" s="66"/>
      <c r="KS14" s="66"/>
      <c r="KT14" s="66"/>
      <c r="KU14" s="66"/>
      <c r="KV14" s="66"/>
      <c r="KW14" s="66"/>
      <c r="KX14" s="66"/>
      <c r="KY14" s="66"/>
      <c r="KZ14" s="66"/>
      <c r="LA14" s="66"/>
      <c r="LB14" s="66"/>
      <c r="LC14" s="66"/>
      <c r="LD14" s="66"/>
      <c r="LE14" s="66"/>
      <c r="LF14" s="71"/>
    </row>
    <row r="15" spans="1:354" x14ac:dyDescent="0.25">
      <c r="A15" s="73"/>
      <c r="B15" s="78"/>
      <c r="C15" s="72"/>
      <c r="D15" s="79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</row>
    <row r="16" spans="1:354" x14ac:dyDescent="0.25">
      <c r="A16" s="73"/>
      <c r="B16" s="78"/>
      <c r="C16" s="72"/>
      <c r="D16" s="79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</row>
    <row r="17" spans="1:232" x14ac:dyDescent="0.25">
      <c r="A17" s="73"/>
      <c r="B17" s="78"/>
      <c r="C17" s="72"/>
      <c r="D17" s="7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</row>
    <row r="18" spans="1:232" x14ac:dyDescent="0.25">
      <c r="A18" s="73"/>
      <c r="B18" s="78"/>
      <c r="C18" s="72"/>
      <c r="D18" s="7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</row>
    <row r="19" spans="1:232" x14ac:dyDescent="0.25">
      <c r="A19" s="73"/>
      <c r="B19" s="78"/>
      <c r="C19" s="72"/>
      <c r="D19" s="79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</row>
  </sheetData>
  <sheetProtection algorithmName="SHA-512" hashValue="YkA8V0TUhZ0hHu9bOUedbTfbiYUfOgy0A2jir1degthUG6tDwuD+pBAU5DH1SVwi+hzfLGF21CmThTgZJuSVcQ==" saltValue="r1XjfKjjSmb8FshUKTkyng==" spinCount="100000" sheet="1" objects="1" scenarios="1"/>
  <sortState ref="A2:LX14">
    <sortCondition ref="C2:C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11" hidden="1" customWidth="1"/>
    <col min="5" max="5" width="5.140625" style="11" customWidth="1"/>
    <col min="6" max="6" width="45" style="17" customWidth="1"/>
    <col min="7" max="12" width="20.5703125" style="11" customWidth="1"/>
    <col min="13" max="13" width="9.140625" style="11" customWidth="1"/>
    <col min="14" max="16384" width="9.140625" style="11" hidden="1"/>
  </cols>
  <sheetData>
    <row r="1" spans="1:11" x14ac:dyDescent="0.25">
      <c r="E1" s="94" t="s">
        <v>581</v>
      </c>
      <c r="F1" s="94"/>
    </row>
    <row r="2" spans="1:11" x14ac:dyDescent="0.25"/>
    <row r="3" spans="1:11" x14ac:dyDescent="0.25"/>
    <row r="4" spans="1:11" ht="23.25" x14ac:dyDescent="0.25">
      <c r="E4" s="101" t="s">
        <v>785</v>
      </c>
      <c r="F4" s="102"/>
      <c r="G4" s="102"/>
      <c r="H4" s="102"/>
      <c r="I4" s="102"/>
    </row>
    <row r="5" spans="1:11" ht="15" customHeight="1" x14ac:dyDescent="0.25">
      <c r="E5" s="93" t="s">
        <v>187</v>
      </c>
      <c r="F5" s="93"/>
      <c r="G5" s="93"/>
      <c r="H5" s="93"/>
      <c r="I5" s="93"/>
    </row>
    <row r="6" spans="1:11" ht="66" customHeight="1" x14ac:dyDescent="0.25">
      <c r="E6" s="1"/>
      <c r="F6" s="5"/>
      <c r="G6" s="2" t="s">
        <v>585</v>
      </c>
      <c r="H6" s="2" t="s">
        <v>586</v>
      </c>
      <c r="I6" s="2" t="s">
        <v>587</v>
      </c>
      <c r="K6" s="14"/>
    </row>
    <row r="7" spans="1:11" ht="15" customHeight="1" x14ac:dyDescent="0.25">
      <c r="B7" s="16" t="s">
        <v>590</v>
      </c>
      <c r="C7" s="18" t="s">
        <v>591</v>
      </c>
      <c r="D7" s="16" t="s">
        <v>592</v>
      </c>
      <c r="E7" s="1"/>
      <c r="F7" s="5" t="s">
        <v>588</v>
      </c>
      <c r="G7" s="2"/>
      <c r="H7" s="2"/>
      <c r="I7" s="2"/>
    </row>
    <row r="8" spans="1:11" ht="15" customHeight="1" x14ac:dyDescent="0.25">
      <c r="A8" s="8" t="s">
        <v>619</v>
      </c>
      <c r="B8" s="11" t="str">
        <f>"LY_"&amp;$A8&amp;"_"&amp;B$7</f>
        <v>LY_SumD_LuA</v>
      </c>
      <c r="C8" s="11" t="str">
        <f t="shared" ref="C8:D17" si="0">"LY_"&amp;$A8&amp;"_"&amp;C$7</f>
        <v>LY_SumD_LiA</v>
      </c>
      <c r="D8" s="11" t="str">
        <f t="shared" si="0"/>
        <v>LY_SumD_GL</v>
      </c>
      <c r="E8" s="1" t="s">
        <v>5</v>
      </c>
      <c r="F8" s="15" t="s">
        <v>618</v>
      </c>
      <c r="G8" s="13">
        <v>-1169202</v>
      </c>
      <c r="H8" s="13">
        <v>-1858032</v>
      </c>
      <c r="I8" s="13">
        <v>-1896684</v>
      </c>
    </row>
    <row r="9" spans="1:11" ht="15" customHeight="1" x14ac:dyDescent="0.25">
      <c r="A9" s="8" t="s">
        <v>621</v>
      </c>
      <c r="B9" s="11" t="str">
        <f t="shared" ref="B9:B17" si="1">"LY_"&amp;$A9&amp;"_"&amp;B$7</f>
        <v>LY_Sumi_LuA</v>
      </c>
      <c r="C9" s="11" t="str">
        <f t="shared" si="0"/>
        <v>LY_Sumi_LiA</v>
      </c>
      <c r="D9" s="11" t="str">
        <f t="shared" si="0"/>
        <v>LY_Sumi_GL</v>
      </c>
      <c r="E9" s="1" t="s">
        <v>6</v>
      </c>
      <c r="F9" s="15" t="s">
        <v>620</v>
      </c>
      <c r="G9" s="13">
        <v>-95140</v>
      </c>
      <c r="H9" s="13">
        <v>55262</v>
      </c>
      <c r="I9" s="13">
        <v>-552472</v>
      </c>
    </row>
    <row r="10" spans="1:11" ht="15" customHeight="1" x14ac:dyDescent="0.25">
      <c r="A10" s="8" t="s">
        <v>623</v>
      </c>
      <c r="B10" s="11" t="str">
        <f t="shared" si="1"/>
        <v>LY_SumU_LuA</v>
      </c>
      <c r="C10" s="11" t="str">
        <f t="shared" si="0"/>
        <v>LY_SumU_LiA</v>
      </c>
      <c r="D10" s="11" t="str">
        <f t="shared" si="0"/>
        <v>LY_SumU_GL</v>
      </c>
      <c r="E10" s="1" t="s">
        <v>7</v>
      </c>
      <c r="F10" s="15" t="s">
        <v>622</v>
      </c>
      <c r="G10" s="13">
        <v>-1210851</v>
      </c>
      <c r="H10" s="13">
        <v>-2141222</v>
      </c>
      <c r="I10" s="13">
        <v>-10652</v>
      </c>
    </row>
    <row r="11" spans="1:11" ht="15" customHeight="1" x14ac:dyDescent="0.25">
      <c r="A11" s="8" t="s">
        <v>625</v>
      </c>
      <c r="B11" s="11" t="str">
        <f t="shared" si="1"/>
        <v>LY_PRy_LuA</v>
      </c>
      <c r="C11" s="11" t="str">
        <f t="shared" si="0"/>
        <v>LY_PRy_LiA</v>
      </c>
      <c r="D11" s="11" t="str">
        <f t="shared" si="0"/>
        <v>LY_PRy_GL</v>
      </c>
      <c r="E11" s="1" t="s">
        <v>8</v>
      </c>
      <c r="F11" s="15" t="s">
        <v>624</v>
      </c>
      <c r="G11" s="13">
        <v>-9790902</v>
      </c>
      <c r="H11" s="13">
        <v>-19129100</v>
      </c>
      <c r="I11" s="13">
        <v>-112664</v>
      </c>
    </row>
    <row r="12" spans="1:11" ht="15" customHeight="1" x14ac:dyDescent="0.25">
      <c r="A12" s="8" t="s">
        <v>627</v>
      </c>
      <c r="B12" s="11" t="str">
        <f t="shared" si="1"/>
        <v>LY_TUg_LuA</v>
      </c>
      <c r="C12" s="11" t="str">
        <f t="shared" si="0"/>
        <v>LY_TUg_LiA</v>
      </c>
      <c r="D12" s="11" t="str">
        <f t="shared" si="0"/>
        <v>LY_TUg_GL</v>
      </c>
      <c r="E12" s="1" t="s">
        <v>9</v>
      </c>
      <c r="F12" s="15" t="s">
        <v>626</v>
      </c>
      <c r="G12" s="13">
        <v>-12706491</v>
      </c>
      <c r="H12" s="13">
        <v>-42005322</v>
      </c>
      <c r="I12" s="13">
        <v>-604</v>
      </c>
    </row>
    <row r="13" spans="1:11" ht="15" customHeight="1" x14ac:dyDescent="0.25">
      <c r="A13" s="8" t="s">
        <v>629</v>
      </c>
      <c r="B13" s="11" t="str">
        <f t="shared" si="1"/>
        <v>LY_KUB_LuA</v>
      </c>
      <c r="C13" s="11" t="str">
        <f t="shared" si="0"/>
        <v>LY_KUB_LiA</v>
      </c>
      <c r="D13" s="11" t="str">
        <f t="shared" si="0"/>
        <v>LY_KUB_GL</v>
      </c>
      <c r="E13" s="1" t="s">
        <v>10</v>
      </c>
      <c r="F13" s="15" t="s">
        <v>628</v>
      </c>
      <c r="G13" s="13">
        <v>-263981</v>
      </c>
      <c r="H13" s="13">
        <v>-341990</v>
      </c>
      <c r="I13" s="13">
        <v>-3662522</v>
      </c>
    </row>
    <row r="14" spans="1:11" ht="15" customHeight="1" x14ac:dyDescent="0.25">
      <c r="A14" s="8" t="s">
        <v>631</v>
      </c>
      <c r="B14" s="11" t="str">
        <f t="shared" si="1"/>
        <v>LY_Fop_LuA</v>
      </c>
      <c r="C14" s="11" t="str">
        <f t="shared" si="0"/>
        <v>LY_Fop_LiA</v>
      </c>
      <c r="D14" s="11" t="str">
        <f t="shared" si="0"/>
        <v>LY_Fop_GL</v>
      </c>
      <c r="E14" s="1" t="s">
        <v>11</v>
      </c>
      <c r="F14" s="15" t="s">
        <v>630</v>
      </c>
      <c r="G14" s="13">
        <v>-1147</v>
      </c>
      <c r="H14" s="13">
        <v>-20620</v>
      </c>
      <c r="I14" s="13">
        <v>0</v>
      </c>
    </row>
    <row r="15" spans="1:11" ht="15" customHeight="1" x14ac:dyDescent="0.25">
      <c r="A15" s="8" t="s">
        <v>633</v>
      </c>
      <c r="B15" s="11" t="str">
        <f t="shared" si="1"/>
        <v>LY_URS_LuA</v>
      </c>
      <c r="C15" s="11" t="str">
        <f t="shared" si="0"/>
        <v>LY_URS_LiA</v>
      </c>
      <c r="D15" s="11" t="str">
        <f t="shared" si="0"/>
        <v>LY_URS_GL</v>
      </c>
      <c r="E15" s="1" t="s">
        <v>12</v>
      </c>
      <c r="F15" s="15" t="s">
        <v>632</v>
      </c>
      <c r="G15" s="13">
        <v>-920</v>
      </c>
      <c r="H15" s="13">
        <v>-72164</v>
      </c>
      <c r="I15" s="13">
        <v>-223443</v>
      </c>
    </row>
    <row r="16" spans="1:11" ht="15" customHeight="1" x14ac:dyDescent="0.25">
      <c r="A16" s="8" t="s">
        <v>635</v>
      </c>
      <c r="B16" s="11" t="str">
        <f t="shared" si="1"/>
        <v>LY_SumK_LuA</v>
      </c>
      <c r="C16" s="11" t="str">
        <f t="shared" si="0"/>
        <v>LY_SumK_LiA</v>
      </c>
      <c r="D16" s="11" t="str">
        <f t="shared" si="0"/>
        <v>LY_SumK_GL</v>
      </c>
      <c r="E16" s="1" t="s">
        <v>13</v>
      </c>
      <c r="F16" s="15" t="s">
        <v>634</v>
      </c>
      <c r="G16" s="13">
        <v>-22077</v>
      </c>
      <c r="H16" s="13">
        <v>-27426</v>
      </c>
      <c r="I16" s="13">
        <v>-837277</v>
      </c>
    </row>
    <row r="17" spans="1:12" ht="15" customHeight="1" x14ac:dyDescent="0.25">
      <c r="A17" s="8" t="s">
        <v>597</v>
      </c>
      <c r="B17" s="11" t="str">
        <f t="shared" si="1"/>
        <v>LY_DFtot_LuA</v>
      </c>
      <c r="C17" s="11" t="str">
        <f t="shared" si="0"/>
        <v>LY_DFtot_LiA</v>
      </c>
      <c r="D17" s="11" t="str">
        <f t="shared" si="0"/>
        <v>LY_DFtot_GL</v>
      </c>
      <c r="E17" s="4" t="s">
        <v>14</v>
      </c>
      <c r="F17" s="5" t="s">
        <v>636</v>
      </c>
      <c r="G17" s="13">
        <v>-25260711</v>
      </c>
      <c r="H17" s="13">
        <v>-65540613</v>
      </c>
      <c r="I17" s="13">
        <v>-7296318</v>
      </c>
    </row>
    <row r="18" spans="1:12" x14ac:dyDescent="0.25"/>
    <row r="19" spans="1:12" x14ac:dyDescent="0.25">
      <c r="G19" s="17"/>
    </row>
    <row r="20" spans="1:12" ht="38.25" x14ac:dyDescent="0.25">
      <c r="E20" s="5"/>
      <c r="F20" s="2" t="s">
        <v>786</v>
      </c>
      <c r="G20" s="2" t="s">
        <v>637</v>
      </c>
      <c r="H20" s="2" t="s">
        <v>638</v>
      </c>
      <c r="I20" s="2" t="s">
        <v>639</v>
      </c>
      <c r="J20" s="2" t="s">
        <v>640</v>
      </c>
      <c r="K20" s="2" t="s">
        <v>612</v>
      </c>
      <c r="L20" s="2" t="s">
        <v>787</v>
      </c>
    </row>
    <row r="21" spans="1:12" x14ac:dyDescent="0.25">
      <c r="A21" s="8" t="s">
        <v>617</v>
      </c>
      <c r="E21" s="15" t="s">
        <v>641</v>
      </c>
      <c r="F21" s="13">
        <v>-98097642</v>
      </c>
      <c r="G21" s="13">
        <v>-40595652</v>
      </c>
      <c r="H21" s="13">
        <v>-53058044</v>
      </c>
      <c r="I21" s="13">
        <v>0</v>
      </c>
      <c r="J21" s="13">
        <v>-8100286</v>
      </c>
      <c r="K21" s="13">
        <v>-2192676</v>
      </c>
      <c r="L21" s="13">
        <v>-100290317</v>
      </c>
    </row>
    <row r="22" spans="1:12" x14ac:dyDescent="0.25"/>
    <row r="23" spans="1:12" hidden="1" x14ac:dyDescent="0.25">
      <c r="F23" s="18" t="s">
        <v>642</v>
      </c>
      <c r="G23" s="18" t="s">
        <v>643</v>
      </c>
      <c r="H23" s="16" t="s">
        <v>644</v>
      </c>
      <c r="I23" s="16" t="s">
        <v>645</v>
      </c>
      <c r="J23" s="16" t="s">
        <v>646</v>
      </c>
      <c r="K23" s="16" t="s">
        <v>616</v>
      </c>
      <c r="L23" s="18" t="s">
        <v>647</v>
      </c>
    </row>
  </sheetData>
  <sheetProtection algorithmName="SHA-512" hashValue="zm1dr0dMZPaUkcdPmzoNajve3ekYOGraU8qGmuMxhYFmaeWG2KnZkqIwOqyAILWlrTMJqW7p02EJDjpceD4e7g==" saltValue="40FaPuWmbH+NCdZV3mEzuA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ignoredErrors>
    <ignoredError sqref="E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1.14062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48" customHeight="1" x14ac:dyDescent="0.25">
      <c r="C4" s="103" t="s">
        <v>788</v>
      </c>
      <c r="D4" s="104"/>
      <c r="E4" s="104"/>
    </row>
    <row r="5" spans="1:5" ht="15" customHeight="1" x14ac:dyDescent="0.25">
      <c r="C5" s="93" t="s">
        <v>187</v>
      </c>
      <c r="D5" s="93"/>
      <c r="E5" s="93"/>
    </row>
    <row r="6" spans="1:5" ht="22.5" customHeight="1" x14ac:dyDescent="0.25">
      <c r="C6" s="1"/>
      <c r="D6" s="5"/>
      <c r="E6" s="2" t="s">
        <v>648</v>
      </c>
    </row>
    <row r="7" spans="1:5" ht="15" customHeight="1" x14ac:dyDescent="0.25">
      <c r="B7" s="8" t="s">
        <v>690</v>
      </c>
      <c r="C7" s="1"/>
      <c r="D7" s="5" t="s">
        <v>649</v>
      </c>
      <c r="E7" s="2"/>
    </row>
    <row r="8" spans="1:5" ht="15" customHeight="1" x14ac:dyDescent="0.25">
      <c r="A8" s="3" t="s">
        <v>651</v>
      </c>
      <c r="B8" s="11" t="str">
        <f>"RUK_"&amp;$B$7&amp;"_"&amp;A8</f>
        <v>RUK_SRUK_RUTv</v>
      </c>
      <c r="C8" s="1" t="s">
        <v>5</v>
      </c>
      <c r="D8" s="15" t="s">
        <v>650</v>
      </c>
      <c r="E8" s="13">
        <v>506618</v>
      </c>
    </row>
    <row r="9" spans="1:5" ht="15" customHeight="1" x14ac:dyDescent="0.25">
      <c r="A9" s="3" t="s">
        <v>653</v>
      </c>
      <c r="B9" s="11" t="str">
        <f t="shared" ref="B9:B36" si="0">"RUK_"&amp;$B$7&amp;"_"&amp;A9</f>
        <v>RUK_SRUK_RUAv</v>
      </c>
      <c r="C9" s="1" t="s">
        <v>6</v>
      </c>
      <c r="D9" s="15" t="s">
        <v>652</v>
      </c>
      <c r="E9" s="13">
        <v>330658</v>
      </c>
    </row>
    <row r="10" spans="1:5" ht="15" customHeight="1" x14ac:dyDescent="0.25">
      <c r="A10" s="3" t="s">
        <v>655</v>
      </c>
      <c r="B10" s="11" t="str">
        <f t="shared" si="0"/>
        <v>RUK_SRUK_UdKap</v>
      </c>
      <c r="C10" s="1" t="s">
        <v>7</v>
      </c>
      <c r="D10" s="15" t="s">
        <v>654</v>
      </c>
      <c r="E10" s="13">
        <v>15812286</v>
      </c>
    </row>
    <row r="11" spans="1:5" ht="15" customHeight="1" x14ac:dyDescent="0.25">
      <c r="A11" s="3" t="s">
        <v>657</v>
      </c>
      <c r="B11" s="11" t="str">
        <f t="shared" si="0"/>
        <v>RUK_SRUK_Udinv</v>
      </c>
      <c r="C11" s="1" t="s">
        <v>8</v>
      </c>
      <c r="D11" s="15" t="s">
        <v>656</v>
      </c>
      <c r="E11" s="13">
        <v>766469</v>
      </c>
    </row>
    <row r="12" spans="1:5" ht="15" customHeight="1" x14ac:dyDescent="0.25">
      <c r="A12" s="3" t="s">
        <v>659</v>
      </c>
      <c r="B12" s="11" t="str">
        <f t="shared" si="0"/>
        <v>RUK_SRUK_RObL</v>
      </c>
      <c r="C12" s="1" t="s">
        <v>9</v>
      </c>
      <c r="D12" s="15" t="s">
        <v>658</v>
      </c>
      <c r="E12" s="13">
        <v>29782235</v>
      </c>
    </row>
    <row r="13" spans="1:5" ht="15" customHeight="1" x14ac:dyDescent="0.25">
      <c r="A13" s="3" t="s">
        <v>661</v>
      </c>
      <c r="B13" s="11" t="str">
        <f t="shared" si="0"/>
        <v>RUK_SRUK_iObL</v>
      </c>
      <c r="C13" s="1" t="s">
        <v>10</v>
      </c>
      <c r="D13" s="15" t="s">
        <v>660</v>
      </c>
      <c r="E13" s="13">
        <v>486943</v>
      </c>
    </row>
    <row r="14" spans="1:5" ht="15" customHeight="1" x14ac:dyDescent="0.25">
      <c r="A14" s="3" t="s">
        <v>663</v>
      </c>
      <c r="B14" s="11" t="str">
        <f t="shared" si="0"/>
        <v>RUK_SRUK_RiKi</v>
      </c>
      <c r="C14" s="1" t="s">
        <v>11</v>
      </c>
      <c r="D14" s="15" t="s">
        <v>662</v>
      </c>
      <c r="E14" s="13">
        <v>552</v>
      </c>
    </row>
    <row r="15" spans="1:5" ht="15" customHeight="1" x14ac:dyDescent="0.25">
      <c r="A15" s="3" t="s">
        <v>665</v>
      </c>
      <c r="B15" s="11" t="str">
        <f t="shared" si="0"/>
        <v>RUK_SRUK_RiPU</v>
      </c>
      <c r="C15" s="1" t="s">
        <v>12</v>
      </c>
      <c r="D15" s="15" t="s">
        <v>664</v>
      </c>
      <c r="E15" s="13">
        <v>154181</v>
      </c>
    </row>
    <row r="16" spans="1:5" ht="15" customHeight="1" x14ac:dyDescent="0.25">
      <c r="A16" s="3" t="s">
        <v>667</v>
      </c>
      <c r="B16" s="11" t="str">
        <f t="shared" si="0"/>
        <v>RUK_SRUK_RiXU</v>
      </c>
      <c r="C16" s="1" t="s">
        <v>13</v>
      </c>
      <c r="D16" s="15" t="s">
        <v>666</v>
      </c>
      <c r="E16" s="13">
        <v>1312769</v>
      </c>
    </row>
    <row r="17" spans="1:5" ht="15" customHeight="1" x14ac:dyDescent="0.25">
      <c r="A17" s="3" t="s">
        <v>669</v>
      </c>
      <c r="B17" s="11" t="str">
        <f t="shared" si="0"/>
        <v>RUK_SRUK_RiKre</v>
      </c>
      <c r="C17" s="1" t="s">
        <v>14</v>
      </c>
      <c r="D17" s="15" t="s">
        <v>668</v>
      </c>
      <c r="E17" s="13">
        <v>134065</v>
      </c>
    </row>
    <row r="18" spans="1:5" ht="15" customHeight="1" x14ac:dyDescent="0.25">
      <c r="A18" s="3" t="s">
        <v>671</v>
      </c>
      <c r="B18" s="11" t="str">
        <f t="shared" si="0"/>
        <v>RUK_SRUK_RiGf</v>
      </c>
      <c r="C18" s="1" t="s">
        <v>15</v>
      </c>
      <c r="D18" s="15" t="s">
        <v>670</v>
      </c>
      <c r="E18" s="13">
        <v>0</v>
      </c>
    </row>
    <row r="19" spans="1:5" ht="15" customHeight="1" x14ac:dyDescent="0.25">
      <c r="A19" s="3" t="s">
        <v>673</v>
      </c>
      <c r="B19" s="11" t="str">
        <f t="shared" si="0"/>
        <v>RUK_SRUK_RiTg</v>
      </c>
      <c r="C19" s="1" t="s">
        <v>16</v>
      </c>
      <c r="D19" s="15" t="s">
        <v>672</v>
      </c>
      <c r="E19" s="13">
        <v>230830</v>
      </c>
    </row>
    <row r="20" spans="1:5" ht="15" customHeight="1" x14ac:dyDescent="0.25">
      <c r="A20" s="3" t="s">
        <v>675</v>
      </c>
      <c r="B20" s="11" t="str">
        <f t="shared" si="0"/>
        <v>RUK_SRUK_XRU</v>
      </c>
      <c r="C20" s="1" t="s">
        <v>17</v>
      </c>
      <c r="D20" s="15" t="s">
        <v>674</v>
      </c>
      <c r="E20" s="13">
        <v>3172820</v>
      </c>
    </row>
    <row r="21" spans="1:5" ht="25.5" customHeight="1" x14ac:dyDescent="0.25">
      <c r="A21" s="3" t="s">
        <v>677</v>
      </c>
      <c r="B21" s="11" t="str">
        <f t="shared" si="0"/>
        <v>RUK_SRUK_RUtot</v>
      </c>
      <c r="C21" s="4" t="s">
        <v>18</v>
      </c>
      <c r="D21" s="5" t="s">
        <v>676</v>
      </c>
      <c r="E21" s="13">
        <v>52690427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678</v>
      </c>
      <c r="E23" s="15"/>
    </row>
    <row r="24" spans="1:5" ht="15" customHeight="1" x14ac:dyDescent="0.25">
      <c r="A24" s="3" t="s">
        <v>249</v>
      </c>
      <c r="B24" s="11" t="str">
        <f t="shared" si="0"/>
        <v>RUK_SRUK_Dejd</v>
      </c>
      <c r="C24" s="1" t="s">
        <v>19</v>
      </c>
      <c r="D24" s="15" t="s">
        <v>98</v>
      </c>
      <c r="E24" s="13">
        <v>16708</v>
      </c>
    </row>
    <row r="25" spans="1:5" ht="15" customHeight="1" x14ac:dyDescent="0.25">
      <c r="A25" s="3" t="s">
        <v>679</v>
      </c>
      <c r="B25" s="11" t="str">
        <f t="shared" si="0"/>
        <v>RUK_SRUK_iejd</v>
      </c>
      <c r="C25" s="1" t="s">
        <v>20</v>
      </c>
      <c r="D25" s="15" t="s">
        <v>100</v>
      </c>
      <c r="E25" s="13">
        <v>26618</v>
      </c>
    </row>
    <row r="26" spans="1:5" ht="15" customHeight="1" x14ac:dyDescent="0.25">
      <c r="A26" s="3" t="s">
        <v>680</v>
      </c>
      <c r="B26" s="11" t="str">
        <f t="shared" si="0"/>
        <v>RUK_SRUK_Kap</v>
      </c>
      <c r="C26" s="1" t="s">
        <v>21</v>
      </c>
      <c r="D26" s="15" t="s">
        <v>106</v>
      </c>
      <c r="E26" s="13">
        <v>61231808</v>
      </c>
    </row>
    <row r="27" spans="1:5" ht="15" customHeight="1" x14ac:dyDescent="0.25">
      <c r="A27" s="3" t="s">
        <v>681</v>
      </c>
      <c r="B27" s="11" t="str">
        <f t="shared" si="0"/>
        <v>RUK_SRUK_ifa</v>
      </c>
      <c r="C27" s="1" t="s">
        <v>22</v>
      </c>
      <c r="D27" s="15" t="s">
        <v>107</v>
      </c>
      <c r="E27" s="13">
        <v>49027968</v>
      </c>
    </row>
    <row r="28" spans="1:5" ht="15" customHeight="1" x14ac:dyDescent="0.25">
      <c r="A28" s="3" t="s">
        <v>399</v>
      </c>
      <c r="B28" s="11" t="str">
        <f t="shared" si="0"/>
        <v>RUK_SRUK_ObL</v>
      </c>
      <c r="C28" s="1" t="s">
        <v>23</v>
      </c>
      <c r="D28" s="15" t="s">
        <v>108</v>
      </c>
      <c r="E28" s="13">
        <v>17107236</v>
      </c>
    </row>
    <row r="29" spans="1:5" ht="15" customHeight="1" x14ac:dyDescent="0.25">
      <c r="A29" s="3" t="s">
        <v>682</v>
      </c>
      <c r="B29" s="11" t="str">
        <f t="shared" si="0"/>
        <v>RUK_SRUK_Kinv</v>
      </c>
      <c r="C29" s="1" t="s">
        <v>24</v>
      </c>
      <c r="D29" s="15" t="s">
        <v>109</v>
      </c>
      <c r="E29" s="13">
        <v>-656</v>
      </c>
    </row>
    <row r="30" spans="1:5" ht="15" customHeight="1" x14ac:dyDescent="0.25">
      <c r="A30" s="3" t="s">
        <v>683</v>
      </c>
      <c r="B30" s="11" t="str">
        <f t="shared" si="0"/>
        <v>RUK_SRUK_PsU</v>
      </c>
      <c r="C30" s="1" t="s">
        <v>25</v>
      </c>
      <c r="D30" s="15" t="s">
        <v>110</v>
      </c>
      <c r="E30" s="13">
        <v>163629</v>
      </c>
    </row>
    <row r="31" spans="1:5" ht="15" customHeight="1" x14ac:dyDescent="0.25">
      <c r="A31" s="3" t="s">
        <v>684</v>
      </c>
      <c r="B31" s="11" t="str">
        <f t="shared" si="0"/>
        <v>RUK_SRUK_XU</v>
      </c>
      <c r="C31" s="1" t="s">
        <v>26</v>
      </c>
      <c r="D31" s="15" t="s">
        <v>111</v>
      </c>
      <c r="E31" s="13">
        <v>1781251</v>
      </c>
    </row>
    <row r="32" spans="1:5" ht="15" customHeight="1" x14ac:dyDescent="0.25">
      <c r="A32" s="3" t="s">
        <v>257</v>
      </c>
      <c r="B32" s="11" t="str">
        <f t="shared" si="0"/>
        <v>RUK_SRUK_iKre</v>
      </c>
      <c r="C32" s="1" t="s">
        <v>27</v>
      </c>
      <c r="D32" s="15" t="s">
        <v>112</v>
      </c>
      <c r="E32" s="13">
        <v>-111161</v>
      </c>
    </row>
    <row r="33" spans="1:5" ht="15" customHeight="1" x14ac:dyDescent="0.25">
      <c r="A33" s="19" t="s">
        <v>686</v>
      </c>
      <c r="B33" s="11" t="str">
        <f t="shared" si="0"/>
        <v>RUK_SRUK_AFi</v>
      </c>
      <c r="C33" s="1" t="s">
        <v>28</v>
      </c>
      <c r="D33" s="15" t="s">
        <v>685</v>
      </c>
      <c r="E33" s="13">
        <v>18827868</v>
      </c>
    </row>
    <row r="34" spans="1:5" ht="15" customHeight="1" x14ac:dyDescent="0.25">
      <c r="A34" s="3" t="s">
        <v>259</v>
      </c>
      <c r="B34" s="11" t="str">
        <f t="shared" si="0"/>
        <v>RUK_SRUK_Gfd</v>
      </c>
      <c r="C34" s="1" t="s">
        <v>29</v>
      </c>
      <c r="D34" s="15" t="s">
        <v>114</v>
      </c>
      <c r="E34" s="13">
        <v>0</v>
      </c>
    </row>
    <row r="35" spans="1:5" ht="15" customHeight="1" x14ac:dyDescent="0.25">
      <c r="A35" s="3" t="s">
        <v>687</v>
      </c>
      <c r="B35" s="11" t="str">
        <f t="shared" si="0"/>
        <v>RUK_SRUK_XReg</v>
      </c>
      <c r="C35" s="1" t="s">
        <v>30</v>
      </c>
      <c r="D35" s="15" t="s">
        <v>113</v>
      </c>
      <c r="E35" s="13">
        <v>-1444224</v>
      </c>
    </row>
    <row r="36" spans="1:5" ht="25.5" customHeight="1" x14ac:dyDescent="0.25">
      <c r="A36" s="3" t="s">
        <v>689</v>
      </c>
      <c r="B36" s="11" t="str">
        <f t="shared" si="0"/>
        <v>RUK_SRUK_KursTot</v>
      </c>
      <c r="C36" s="4" t="s">
        <v>31</v>
      </c>
      <c r="D36" s="5" t="s">
        <v>688</v>
      </c>
      <c r="E36" s="13">
        <v>146627044</v>
      </c>
    </row>
    <row r="37" spans="1:5" x14ac:dyDescent="0.25"/>
    <row r="38" spans="1:5" hidden="1" x14ac:dyDescent="0.25">
      <c r="D38" s="14"/>
    </row>
  </sheetData>
  <sheetProtection algorithmName="SHA-512" hashValue="FCMLT5yx+SneFvlGF+U5d3Q/bA+7pfPkaEO80H7LTKcZx7i/Z9scs/tZ21jSlsH4g4FS+7ZVZZbeNTkNQrxasw==" saltValue="68fH7BNxcATOiA+8MPOU6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.140625" style="11" customWidth="1"/>
    <col min="4" max="4" width="83.28515625" style="17" customWidth="1"/>
    <col min="5" max="5" width="19.57031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25.5" customHeight="1" x14ac:dyDescent="0.25">
      <c r="C4" s="101" t="s">
        <v>789</v>
      </c>
      <c r="D4" s="102"/>
      <c r="E4" s="102"/>
    </row>
    <row r="5" spans="1:5" ht="15" customHeight="1" x14ac:dyDescent="0.25">
      <c r="C5" s="93" t="s">
        <v>187</v>
      </c>
      <c r="D5" s="93"/>
      <c r="E5" s="93"/>
    </row>
    <row r="6" spans="1:5" ht="43.5" customHeight="1" x14ac:dyDescent="0.25">
      <c r="A6" s="14" t="s">
        <v>245</v>
      </c>
      <c r="C6" s="1"/>
      <c r="D6" s="5"/>
      <c r="E6" s="2" t="s">
        <v>743</v>
      </c>
    </row>
    <row r="7" spans="1:5" ht="15" customHeight="1" x14ac:dyDescent="0.25">
      <c r="A7" s="14"/>
      <c r="B7" s="11" t="s">
        <v>746</v>
      </c>
      <c r="C7" s="1"/>
      <c r="D7" s="5" t="s">
        <v>744</v>
      </c>
      <c r="E7" s="2"/>
    </row>
    <row r="8" spans="1:5" ht="15" customHeight="1" x14ac:dyDescent="0.25">
      <c r="A8" s="8" t="s">
        <v>747</v>
      </c>
      <c r="B8" s="11" t="str">
        <f>"Akt_"&amp;A8&amp;"_"&amp;$B$7</f>
        <v>Akt_GGB_UL</v>
      </c>
      <c r="C8" s="1" t="s">
        <v>5</v>
      </c>
      <c r="D8" s="15" t="s">
        <v>745</v>
      </c>
      <c r="E8" s="13">
        <v>80615930</v>
      </c>
    </row>
    <row r="9" spans="1:5" ht="15" customHeight="1" x14ac:dyDescent="0.25">
      <c r="A9" s="8" t="s">
        <v>749</v>
      </c>
      <c r="B9" s="11" t="str">
        <f t="shared" ref="B9:B33" si="0">"Akt_"&amp;A9&amp;"_"&amp;$B$7</f>
        <v>Akt_GNK_UL</v>
      </c>
      <c r="C9" s="1" t="s">
        <v>6</v>
      </c>
      <c r="D9" s="15" t="s">
        <v>748</v>
      </c>
      <c r="E9" s="13">
        <v>114548024</v>
      </c>
    </row>
    <row r="10" spans="1:5" ht="15" customHeight="1" x14ac:dyDescent="0.25">
      <c r="A10" s="8" t="s">
        <v>751</v>
      </c>
      <c r="B10" s="11" t="str">
        <f t="shared" si="0"/>
        <v>Akt_GUK_UL</v>
      </c>
      <c r="C10" s="1" t="s">
        <v>7</v>
      </c>
      <c r="D10" s="15" t="s">
        <v>750</v>
      </c>
      <c r="E10" s="13">
        <v>59233754</v>
      </c>
    </row>
    <row r="11" spans="1:5" ht="15" customHeight="1" x14ac:dyDescent="0.25">
      <c r="A11" s="8" t="s">
        <v>753</v>
      </c>
      <c r="B11" s="11" t="str">
        <f t="shared" si="0"/>
        <v>Akt_GKtot_UL</v>
      </c>
      <c r="C11" s="4" t="s">
        <v>8</v>
      </c>
      <c r="D11" s="5" t="s">
        <v>752</v>
      </c>
      <c r="E11" s="13">
        <v>173781779</v>
      </c>
    </row>
    <row r="12" spans="1:5" ht="15" customHeight="1" x14ac:dyDescent="0.25">
      <c r="A12" s="8" t="s">
        <v>755</v>
      </c>
      <c r="B12" s="11" t="str">
        <f t="shared" si="0"/>
        <v>Akt_GSO_UL</v>
      </c>
      <c r="C12" s="1" t="s">
        <v>9</v>
      </c>
      <c r="D12" s="15" t="s">
        <v>754</v>
      </c>
      <c r="E12" s="13">
        <v>425794989</v>
      </c>
    </row>
    <row r="13" spans="1:5" ht="15" customHeight="1" x14ac:dyDescent="0.25">
      <c r="A13" s="8" t="s">
        <v>757</v>
      </c>
      <c r="B13" s="11" t="str">
        <f t="shared" si="0"/>
        <v>Akt_GiO_UL</v>
      </c>
      <c r="C13" s="1" t="s">
        <v>10</v>
      </c>
      <c r="D13" s="15" t="s">
        <v>756</v>
      </c>
      <c r="E13" s="13">
        <v>33938512</v>
      </c>
    </row>
    <row r="14" spans="1:5" ht="15" customHeight="1" x14ac:dyDescent="0.25">
      <c r="A14" s="8" t="s">
        <v>759</v>
      </c>
      <c r="B14" s="11" t="str">
        <f t="shared" si="0"/>
        <v>Akt_GKO_UL</v>
      </c>
      <c r="C14" s="1" t="s">
        <v>11</v>
      </c>
      <c r="D14" s="15" t="s">
        <v>758</v>
      </c>
      <c r="E14" s="13">
        <v>143823890</v>
      </c>
    </row>
    <row r="15" spans="1:5" ht="15" customHeight="1" x14ac:dyDescent="0.25">
      <c r="A15" s="8" t="s">
        <v>761</v>
      </c>
      <c r="B15" s="11" t="str">
        <f t="shared" si="0"/>
        <v>Akt_GUL_UL</v>
      </c>
      <c r="C15" s="1" t="s">
        <v>12</v>
      </c>
      <c r="D15" s="15" t="s">
        <v>760</v>
      </c>
      <c r="E15" s="13">
        <v>19725163</v>
      </c>
    </row>
    <row r="16" spans="1:5" ht="15" customHeight="1" x14ac:dyDescent="0.25">
      <c r="A16" s="8" t="s">
        <v>763</v>
      </c>
      <c r="B16" s="11" t="str">
        <f t="shared" si="0"/>
        <v>Akt_GouTot_UL</v>
      </c>
      <c r="C16" s="4" t="s">
        <v>13</v>
      </c>
      <c r="D16" s="5" t="s">
        <v>762</v>
      </c>
      <c r="E16" s="13">
        <v>623282552</v>
      </c>
    </row>
    <row r="17" spans="1:5" ht="15" customHeight="1" x14ac:dyDescent="0.25">
      <c r="A17" s="8" t="s">
        <v>765</v>
      </c>
      <c r="B17" s="11" t="str">
        <f t="shared" si="0"/>
        <v>Akt_Gdv_UL</v>
      </c>
      <c r="C17" s="1" t="s">
        <v>14</v>
      </c>
      <c r="D17" s="15" t="s">
        <v>764</v>
      </c>
      <c r="E17" s="13">
        <v>5537456</v>
      </c>
    </row>
    <row r="18" spans="1:5" ht="15" customHeight="1" x14ac:dyDescent="0.25">
      <c r="A18" s="8" t="s">
        <v>767</v>
      </c>
      <c r="B18" s="11" t="str">
        <f t="shared" si="0"/>
        <v>Akt_Gxi_UL</v>
      </c>
      <c r="C18" s="1" t="s">
        <v>15</v>
      </c>
      <c r="D18" s="15" t="s">
        <v>766</v>
      </c>
      <c r="E18" s="13">
        <v>-20185767</v>
      </c>
    </row>
    <row r="19" spans="1:5" ht="15" customHeight="1" x14ac:dyDescent="0.25">
      <c r="A19" s="8" t="s">
        <v>769</v>
      </c>
      <c r="B19" s="11" t="str">
        <f t="shared" si="0"/>
        <v>Akt_Gafi_UL</v>
      </c>
      <c r="C19" s="1" t="s">
        <v>16</v>
      </c>
      <c r="D19" s="15" t="s">
        <v>768</v>
      </c>
      <c r="E19" s="13">
        <v>52932277</v>
      </c>
    </row>
    <row r="20" spans="1:5" ht="15" customHeight="1" x14ac:dyDescent="0.25">
      <c r="A20" s="8"/>
      <c r="C20" s="21"/>
      <c r="D20" s="21"/>
      <c r="E20" s="2"/>
    </row>
    <row r="21" spans="1:5" x14ac:dyDescent="0.25">
      <c r="A21" s="8"/>
      <c r="C21" s="22"/>
      <c r="D21" s="5" t="s">
        <v>770</v>
      </c>
      <c r="E21" s="2"/>
    </row>
    <row r="22" spans="1:5" x14ac:dyDescent="0.25">
      <c r="A22" s="8" t="s">
        <v>771</v>
      </c>
      <c r="B22" s="11" t="str">
        <f t="shared" si="0"/>
        <v>Akt_MGB_UL</v>
      </c>
      <c r="C22" s="1" t="s">
        <v>17</v>
      </c>
      <c r="D22" s="15" t="s">
        <v>745</v>
      </c>
      <c r="E22" s="13">
        <v>88213129</v>
      </c>
    </row>
    <row r="23" spans="1:5" x14ac:dyDescent="0.25">
      <c r="A23" s="8" t="s">
        <v>772</v>
      </c>
      <c r="B23" s="11" t="str">
        <f t="shared" si="0"/>
        <v>Akt_MNK_UL</v>
      </c>
      <c r="C23" s="1" t="s">
        <v>18</v>
      </c>
      <c r="D23" s="15" t="s">
        <v>748</v>
      </c>
      <c r="E23" s="13">
        <v>502053949</v>
      </c>
    </row>
    <row r="24" spans="1:5" x14ac:dyDescent="0.25">
      <c r="A24" s="8" t="s">
        <v>773</v>
      </c>
      <c r="B24" s="11" t="str">
        <f t="shared" si="0"/>
        <v>Akt_MUK_UL</v>
      </c>
      <c r="C24" s="1" t="s">
        <v>19</v>
      </c>
      <c r="D24" s="15" t="s">
        <v>750</v>
      </c>
      <c r="E24" s="13">
        <v>110614846</v>
      </c>
    </row>
    <row r="25" spans="1:5" x14ac:dyDescent="0.25">
      <c r="A25" s="8" t="s">
        <v>775</v>
      </c>
      <c r="B25" s="11" t="str">
        <f t="shared" si="0"/>
        <v>Akt_MKtot_UL</v>
      </c>
      <c r="C25" s="1" t="s">
        <v>20</v>
      </c>
      <c r="D25" s="5" t="s">
        <v>774</v>
      </c>
      <c r="E25" s="13">
        <v>612668795</v>
      </c>
    </row>
    <row r="26" spans="1:5" x14ac:dyDescent="0.25">
      <c r="A26" s="8" t="s">
        <v>776</v>
      </c>
      <c r="B26" s="11" t="str">
        <f t="shared" si="0"/>
        <v>Akt_MSO_UL</v>
      </c>
      <c r="C26" s="1" t="s">
        <v>21</v>
      </c>
      <c r="D26" s="15" t="s">
        <v>754</v>
      </c>
      <c r="E26" s="13">
        <v>244285462</v>
      </c>
    </row>
    <row r="27" spans="1:5" x14ac:dyDescent="0.25">
      <c r="A27" s="8" t="s">
        <v>777</v>
      </c>
      <c r="B27" s="11" t="str">
        <f t="shared" si="0"/>
        <v>Akt_MiO_UL</v>
      </c>
      <c r="C27" s="1" t="s">
        <v>22</v>
      </c>
      <c r="D27" s="15" t="s">
        <v>756</v>
      </c>
      <c r="E27" s="13">
        <v>28761459</v>
      </c>
    </row>
    <row r="28" spans="1:5" x14ac:dyDescent="0.25">
      <c r="A28" s="8" t="s">
        <v>778</v>
      </c>
      <c r="B28" s="11" t="str">
        <f t="shared" si="0"/>
        <v>Akt_MKO_UL</v>
      </c>
      <c r="C28" s="1" t="s">
        <v>23</v>
      </c>
      <c r="D28" s="15" t="s">
        <v>758</v>
      </c>
      <c r="E28" s="13">
        <v>170382373</v>
      </c>
    </row>
    <row r="29" spans="1:5" x14ac:dyDescent="0.25">
      <c r="A29" s="8" t="s">
        <v>779</v>
      </c>
      <c r="B29" s="11" t="str">
        <f t="shared" si="0"/>
        <v>Akt_MUL_UL</v>
      </c>
      <c r="C29" s="1" t="s">
        <v>24</v>
      </c>
      <c r="D29" s="15" t="s">
        <v>760</v>
      </c>
      <c r="E29" s="13">
        <v>12685536</v>
      </c>
    </row>
    <row r="30" spans="1:5" x14ac:dyDescent="0.25">
      <c r="A30" s="8" t="s">
        <v>781</v>
      </c>
      <c r="B30" s="11" t="str">
        <f t="shared" si="0"/>
        <v>Akt_MouTot_UL</v>
      </c>
      <c r="C30" s="1" t="s">
        <v>25</v>
      </c>
      <c r="D30" s="5" t="s">
        <v>780</v>
      </c>
      <c r="E30" s="13">
        <v>456114831</v>
      </c>
    </row>
    <row r="31" spans="1:5" x14ac:dyDescent="0.25">
      <c r="A31" s="8" t="s">
        <v>782</v>
      </c>
      <c r="B31" s="11" t="str">
        <f t="shared" si="0"/>
        <v>Akt_Mdv_UL</v>
      </c>
      <c r="C31" s="1" t="s">
        <v>26</v>
      </c>
      <c r="D31" s="15" t="s">
        <v>764</v>
      </c>
      <c r="E31" s="13">
        <v>1804926</v>
      </c>
    </row>
    <row r="32" spans="1:5" x14ac:dyDescent="0.25">
      <c r="A32" s="8" t="s">
        <v>783</v>
      </c>
      <c r="B32" s="11" t="str">
        <f t="shared" si="0"/>
        <v>Akt_Mxi_UL</v>
      </c>
      <c r="C32" s="1" t="s">
        <v>27</v>
      </c>
      <c r="D32" s="15" t="s">
        <v>766</v>
      </c>
      <c r="E32" s="13">
        <v>46004753</v>
      </c>
    </row>
    <row r="33" spans="1:5" ht="15" customHeight="1" x14ac:dyDescent="0.25">
      <c r="A33" s="8" t="s">
        <v>784</v>
      </c>
      <c r="B33" s="11" t="str">
        <f t="shared" si="0"/>
        <v>Akt_Mafi_UL</v>
      </c>
      <c r="C33" s="1" t="s">
        <v>28</v>
      </c>
      <c r="D33" s="15" t="s">
        <v>768</v>
      </c>
      <c r="E33" s="13">
        <v>150001</v>
      </c>
    </row>
    <row r="34" spans="1:5" x14ac:dyDescent="0.25"/>
  </sheetData>
  <sheetProtection algorithmName="SHA-512" hashValue="0chkSwnUMrhHqE8yta/loeyzyoZpSrz0R48W9rWb96cuWFzmO1SCSsL58EOFrTjN29TqJHr74GYfTy2FODTnEg==" saltValue="S6xruD2ZBwDCxnBiks/Fa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6" x14ac:dyDescent="0.25">
      <c r="C1" s="94" t="s">
        <v>581</v>
      </c>
      <c r="D1" s="94"/>
    </row>
    <row r="2" spans="1:6" x14ac:dyDescent="0.25"/>
    <row r="3" spans="1:6" x14ac:dyDescent="0.25"/>
    <row r="4" spans="1:6" ht="23.25" x14ac:dyDescent="0.25">
      <c r="C4" s="103" t="s">
        <v>790</v>
      </c>
      <c r="D4" s="104"/>
      <c r="E4" s="104"/>
    </row>
    <row r="5" spans="1:6" ht="15" customHeight="1" x14ac:dyDescent="0.25">
      <c r="C5" s="98" t="s">
        <v>187</v>
      </c>
      <c r="D5" s="99"/>
      <c r="E5" s="100"/>
    </row>
    <row r="6" spans="1:6" ht="22.5" customHeight="1" x14ac:dyDescent="0.25">
      <c r="B6" s="8" t="s">
        <v>710</v>
      </c>
      <c r="C6" s="1"/>
      <c r="D6" s="5"/>
      <c r="E6" s="2" t="s">
        <v>648</v>
      </c>
    </row>
    <row r="7" spans="1:6" ht="15" customHeight="1" x14ac:dyDescent="0.25">
      <c r="A7" s="3" t="s">
        <v>692</v>
      </c>
      <c r="B7" s="11" t="str">
        <f>"FpD_"&amp;$B$6&amp;"_"&amp;A7</f>
        <v>FpD_SDo_ProS</v>
      </c>
      <c r="C7" s="1" t="s">
        <v>5</v>
      </c>
      <c r="D7" s="15" t="s">
        <v>691</v>
      </c>
      <c r="E7" s="13">
        <v>-208970</v>
      </c>
      <c r="F7" s="20"/>
    </row>
    <row r="8" spans="1:6" ht="15" customHeight="1" x14ac:dyDescent="0.25">
      <c r="A8" s="3" t="s">
        <v>694</v>
      </c>
      <c r="B8" s="11" t="str">
        <f t="shared" ref="B8:B17" si="0">"FpD_"&amp;$B$6&amp;"_"&amp;A8</f>
        <v>FpD_SDo_ProF</v>
      </c>
      <c r="C8" s="1" t="s">
        <v>6</v>
      </c>
      <c r="D8" s="15" t="s">
        <v>693</v>
      </c>
      <c r="E8" s="13">
        <v>-135777</v>
      </c>
    </row>
    <row r="9" spans="1:6" ht="15" customHeight="1" x14ac:dyDescent="0.25">
      <c r="A9" s="3" t="s">
        <v>696</v>
      </c>
      <c r="B9" s="11" t="str">
        <f t="shared" si="0"/>
        <v>FpD_SDo_Pudg</v>
      </c>
      <c r="C9" s="1" t="s">
        <v>7</v>
      </c>
      <c r="D9" s="15" t="s">
        <v>695</v>
      </c>
      <c r="E9" s="13">
        <v>-2630539</v>
      </c>
    </row>
    <row r="10" spans="1:6" ht="15" customHeight="1" x14ac:dyDescent="0.25">
      <c r="A10" s="3" t="s">
        <v>698</v>
      </c>
      <c r="B10" s="11" t="str">
        <f t="shared" si="0"/>
        <v>FpD_SDo_Adm</v>
      </c>
      <c r="C10" s="1" t="s">
        <v>8</v>
      </c>
      <c r="D10" s="15" t="s">
        <v>697</v>
      </c>
      <c r="E10" s="13">
        <v>-57447</v>
      </c>
    </row>
    <row r="11" spans="1:6" ht="15" customHeight="1" x14ac:dyDescent="0.25">
      <c r="A11" s="3" t="s">
        <v>700</v>
      </c>
      <c r="B11" s="11" t="str">
        <f t="shared" si="0"/>
        <v>FpD_SDo_HL</v>
      </c>
      <c r="C11" s="1" t="s">
        <v>9</v>
      </c>
      <c r="D11" s="15" t="s">
        <v>699</v>
      </c>
      <c r="E11" s="13">
        <v>-118252</v>
      </c>
    </row>
    <row r="12" spans="1:6" ht="15" customHeight="1" x14ac:dyDescent="0.25">
      <c r="A12" s="3" t="s">
        <v>702</v>
      </c>
      <c r="B12" s="11" t="str">
        <f t="shared" si="0"/>
        <v>FpD_SDo_Domk</v>
      </c>
      <c r="C12" s="1" t="s">
        <v>10</v>
      </c>
      <c r="D12" s="15" t="s">
        <v>701</v>
      </c>
      <c r="E12" s="13">
        <v>-8204</v>
      </c>
    </row>
    <row r="13" spans="1:6" ht="15" customHeight="1" x14ac:dyDescent="0.25">
      <c r="A13" s="3" t="s">
        <v>704</v>
      </c>
      <c r="B13" s="11" t="str">
        <f t="shared" si="0"/>
        <v>FpD_SDo_Ans</v>
      </c>
      <c r="C13" s="1" t="s">
        <v>11</v>
      </c>
      <c r="D13" s="15" t="s">
        <v>703</v>
      </c>
      <c r="E13" s="13">
        <v>-227300</v>
      </c>
    </row>
    <row r="14" spans="1:6" ht="15" customHeight="1" x14ac:dyDescent="0.25">
      <c r="A14" s="3" t="s">
        <v>386</v>
      </c>
      <c r="B14" s="11" t="str">
        <f t="shared" si="0"/>
        <v>FpD_SDo_Xomk</v>
      </c>
      <c r="C14" s="1" t="s">
        <v>12</v>
      </c>
      <c r="D14" s="15" t="s">
        <v>705</v>
      </c>
      <c r="E14" s="13">
        <v>-1208825</v>
      </c>
    </row>
    <row r="15" spans="1:6" ht="15" customHeight="1" x14ac:dyDescent="0.25">
      <c r="A15" s="3" t="s">
        <v>706</v>
      </c>
      <c r="B15" s="11" t="str">
        <f t="shared" si="0"/>
        <v>FpD_SDo_ReTv</v>
      </c>
      <c r="C15" s="1" t="s">
        <v>13</v>
      </c>
      <c r="D15" s="15" t="s">
        <v>58</v>
      </c>
      <c r="E15" s="13">
        <v>558041</v>
      </c>
    </row>
    <row r="16" spans="1:6" ht="15" customHeight="1" x14ac:dyDescent="0.25">
      <c r="A16" s="3" t="s">
        <v>707</v>
      </c>
      <c r="B16" s="11" t="str">
        <f t="shared" si="0"/>
        <v>FpD_SDo_PGGf</v>
      </c>
      <c r="C16" s="1" t="s">
        <v>14</v>
      </c>
      <c r="D16" s="15" t="s">
        <v>93</v>
      </c>
      <c r="E16" s="13">
        <v>3680</v>
      </c>
    </row>
    <row r="17" spans="1:5" ht="27.75" customHeight="1" x14ac:dyDescent="0.25">
      <c r="A17" s="3" t="s">
        <v>709</v>
      </c>
      <c r="B17" s="11" t="str">
        <f t="shared" si="0"/>
        <v>FpD_SDo_Otot</v>
      </c>
      <c r="C17" s="4" t="s">
        <v>15</v>
      </c>
      <c r="D17" s="5" t="s">
        <v>708</v>
      </c>
      <c r="E17" s="13">
        <v>-4033594</v>
      </c>
    </row>
    <row r="18" spans="1:5" x14ac:dyDescent="0.25"/>
    <row r="19" spans="1:5" hidden="1" x14ac:dyDescent="0.25">
      <c r="D19" s="14"/>
    </row>
  </sheetData>
  <sheetProtection algorithmName="SHA-512" hashValue="Gy8OdZIIy4nDzCvXsRnxh673SpM3EfIuQ5IUXMHQq4UUfPVu83xKCqFwSSmYrPeNGwf2pL/jmA/sbQii9TK4TA==" saltValue="VhhJCmupKOBCXEHmMGAoD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ignoredErrors>
    <ignoredError sqref="C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5.7109375" style="11" customWidth="1"/>
    <col min="6" max="6" width="9.140625" style="11" customWidth="1"/>
    <col min="7" max="16384" width="9.140625" style="11" hidden="1"/>
  </cols>
  <sheetData>
    <row r="1" spans="1:5" x14ac:dyDescent="0.25">
      <c r="C1" s="94" t="s">
        <v>581</v>
      </c>
      <c r="D1" s="94"/>
    </row>
    <row r="2" spans="1:5" x14ac:dyDescent="0.25"/>
    <row r="3" spans="1:5" x14ac:dyDescent="0.25"/>
    <row r="4" spans="1:5" ht="25.5" customHeight="1" x14ac:dyDescent="0.25">
      <c r="C4" s="103" t="s">
        <v>791</v>
      </c>
      <c r="D4" s="104"/>
      <c r="E4" s="104"/>
    </row>
    <row r="5" spans="1:5" ht="15.75" customHeight="1" x14ac:dyDescent="0.25">
      <c r="C5" s="98" t="s">
        <v>711</v>
      </c>
      <c r="D5" s="99"/>
      <c r="E5" s="100"/>
    </row>
    <row r="6" spans="1:5" ht="22.5" customHeight="1" x14ac:dyDescent="0.25">
      <c r="C6" s="1"/>
      <c r="D6" s="5"/>
      <c r="E6" s="2" t="s">
        <v>648</v>
      </c>
    </row>
    <row r="7" spans="1:5" ht="15" customHeight="1" x14ac:dyDescent="0.25">
      <c r="B7" s="8" t="s">
        <v>741</v>
      </c>
      <c r="C7" s="1"/>
      <c r="D7" s="5" t="s">
        <v>712</v>
      </c>
      <c r="E7" s="2"/>
    </row>
    <row r="8" spans="1:5" ht="15" customHeight="1" x14ac:dyDescent="0.25">
      <c r="A8" s="3" t="s">
        <v>714</v>
      </c>
      <c r="B8" s="11" t="str">
        <f>"PR_"&amp;$B$7&amp;"_"&amp;A8</f>
        <v>PR_PeRe_GAH</v>
      </c>
      <c r="C8" s="1" t="s">
        <v>5</v>
      </c>
      <c r="D8" s="15" t="s">
        <v>713</v>
      </c>
      <c r="E8" s="13">
        <v>3565</v>
      </c>
    </row>
    <row r="9" spans="1:5" ht="15" customHeight="1" x14ac:dyDescent="0.25">
      <c r="A9" s="15"/>
      <c r="C9" s="1"/>
      <c r="D9" s="15"/>
      <c r="E9" s="15"/>
    </row>
    <row r="10" spans="1:5" ht="15" customHeight="1" x14ac:dyDescent="0.25">
      <c r="A10" s="15"/>
      <c r="C10" s="1"/>
      <c r="D10" s="5" t="s">
        <v>715</v>
      </c>
      <c r="E10" s="15"/>
    </row>
    <row r="11" spans="1:5" ht="15" customHeight="1" x14ac:dyDescent="0.25">
      <c r="A11" s="3" t="s">
        <v>717</v>
      </c>
      <c r="B11" s="11" t="str">
        <f t="shared" ref="B11:B15" si="0">"PR_"&amp;$B$7&amp;"_"&amp;A11</f>
        <v>PR_PeRe_Lon</v>
      </c>
      <c r="C11" s="1" t="s">
        <v>6</v>
      </c>
      <c r="D11" s="15" t="s">
        <v>716</v>
      </c>
      <c r="E11" s="13">
        <v>2623715</v>
      </c>
    </row>
    <row r="12" spans="1:5" ht="15" customHeight="1" x14ac:dyDescent="0.25">
      <c r="A12" s="3" t="s">
        <v>719</v>
      </c>
      <c r="B12" s="11" t="str">
        <f t="shared" si="0"/>
        <v>PR_PeRe_Pen</v>
      </c>
      <c r="C12" s="1" t="s">
        <v>7</v>
      </c>
      <c r="D12" s="15" t="s">
        <v>718</v>
      </c>
      <c r="E12" s="13">
        <v>425008</v>
      </c>
    </row>
    <row r="13" spans="1:5" ht="15" customHeight="1" x14ac:dyDescent="0.25">
      <c r="A13" s="3" t="s">
        <v>721</v>
      </c>
      <c r="B13" s="11" t="str">
        <f t="shared" si="0"/>
        <v>PR_PeRe_SoSi</v>
      </c>
      <c r="C13" s="1" t="s">
        <v>8</v>
      </c>
      <c r="D13" s="15" t="s">
        <v>720</v>
      </c>
      <c r="E13" s="13">
        <v>25863</v>
      </c>
    </row>
    <row r="14" spans="1:5" ht="15" customHeight="1" x14ac:dyDescent="0.25">
      <c r="A14" s="3" t="s">
        <v>723</v>
      </c>
      <c r="B14" s="11" t="str">
        <f t="shared" si="0"/>
        <v>PR_PeRe_Afg</v>
      </c>
      <c r="C14" s="1" t="s">
        <v>9</v>
      </c>
      <c r="D14" s="15" t="s">
        <v>722</v>
      </c>
      <c r="E14" s="13">
        <v>399542</v>
      </c>
    </row>
    <row r="15" spans="1:5" ht="15" customHeight="1" x14ac:dyDescent="0.25">
      <c r="A15" s="3" t="s">
        <v>725</v>
      </c>
      <c r="B15" s="11" t="str">
        <f t="shared" si="0"/>
        <v>PR_PeRe_PuTot</v>
      </c>
      <c r="C15" s="4" t="s">
        <v>10</v>
      </c>
      <c r="D15" s="5" t="s">
        <v>724</v>
      </c>
      <c r="E15" s="13">
        <v>2357520</v>
      </c>
    </row>
    <row r="16" spans="1:5" ht="15" customHeight="1" x14ac:dyDescent="0.25">
      <c r="A16" s="15"/>
      <c r="C16" s="1"/>
      <c r="D16" s="5" t="s">
        <v>726</v>
      </c>
      <c r="E16" s="15"/>
    </row>
    <row r="17" spans="1:5" ht="15" customHeight="1" x14ac:dyDescent="0.25">
      <c r="A17" s="3" t="s">
        <v>728</v>
      </c>
      <c r="B17" s="11" t="str">
        <f>"PR_"&amp;$B$7&amp;"_"&amp;A17</f>
        <v>PR_PeRe_Rep</v>
      </c>
      <c r="C17" s="1" t="s">
        <v>11</v>
      </c>
      <c r="D17" s="15" t="s">
        <v>727</v>
      </c>
      <c r="E17" s="13">
        <v>0</v>
      </c>
    </row>
    <row r="18" spans="1:5" ht="15" customHeight="1" x14ac:dyDescent="0.25">
      <c r="A18" s="3" t="s">
        <v>730</v>
      </c>
      <c r="B18" s="11" t="str">
        <f>"PR_"&amp;$B$7&amp;"_"&amp;A18</f>
        <v>PR_PeRe_Bes</v>
      </c>
      <c r="C18" s="1" t="s">
        <v>12</v>
      </c>
      <c r="D18" s="15" t="s">
        <v>729</v>
      </c>
      <c r="E18" s="13">
        <v>22931</v>
      </c>
    </row>
    <row r="19" spans="1:5" ht="15" customHeight="1" x14ac:dyDescent="0.25">
      <c r="A19" s="3" t="s">
        <v>732</v>
      </c>
      <c r="B19" s="11" t="str">
        <f>"PR_"&amp;$B$7&amp;"_"&amp;A19</f>
        <v>PR_PeRe_Dir</v>
      </c>
      <c r="C19" s="1" t="s">
        <v>13</v>
      </c>
      <c r="D19" s="15" t="s">
        <v>731</v>
      </c>
      <c r="E19" s="13">
        <v>104405</v>
      </c>
    </row>
    <row r="20" spans="1:5" ht="15" customHeight="1" x14ac:dyDescent="0.25">
      <c r="A20" s="15"/>
      <c r="C20" s="1"/>
      <c r="D20" s="5" t="s">
        <v>733</v>
      </c>
      <c r="E20" s="15"/>
    </row>
    <row r="21" spans="1:5" ht="15" customHeight="1" x14ac:dyDescent="0.25">
      <c r="A21" s="3" t="s">
        <v>735</v>
      </c>
      <c r="B21" s="11" t="str">
        <f>"PR_"&amp;$B$7&amp;"_"&amp;A21</f>
        <v>PR_PeRe_TaBes</v>
      </c>
      <c r="C21" s="1" t="s">
        <v>14</v>
      </c>
      <c r="D21" s="15" t="s">
        <v>734</v>
      </c>
      <c r="E21" s="13">
        <v>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736</v>
      </c>
      <c r="E23" s="15"/>
    </row>
    <row r="24" spans="1:5" ht="28.5" customHeight="1" x14ac:dyDescent="0.25">
      <c r="A24" s="3" t="s">
        <v>738</v>
      </c>
      <c r="B24" s="11" t="str">
        <f>"PR_"&amp;$B$7&amp;"_"&amp;A24</f>
        <v>PR_PeRe_RhTot</v>
      </c>
      <c r="C24" s="4" t="s">
        <v>21</v>
      </c>
      <c r="D24" s="5" t="s">
        <v>737</v>
      </c>
      <c r="E24" s="13">
        <v>42993</v>
      </c>
    </row>
    <row r="25" spans="1:5" ht="15" customHeight="1" x14ac:dyDescent="0.25">
      <c r="A25" s="3" t="s">
        <v>740</v>
      </c>
      <c r="B25" s="11" t="str">
        <f>"PR_"&amp;$B$7&amp;"_"&amp;A25</f>
        <v>PR_PeRe_XyTot</v>
      </c>
      <c r="C25" s="4" t="s">
        <v>22</v>
      </c>
      <c r="D25" s="5" t="s">
        <v>739</v>
      </c>
      <c r="E25" s="13">
        <v>30578</v>
      </c>
    </row>
    <row r="26" spans="1:5" x14ac:dyDescent="0.25"/>
    <row r="27" spans="1:5" hidden="1" x14ac:dyDescent="0.25">
      <c r="D27" s="14"/>
    </row>
  </sheetData>
  <sheetProtection algorithmName="SHA-512" hashValue="Hp/4B1OaE8z89YKwYOEsbSrle0FJy6ydCLLxUgAAjiI85L75Hdrc9i3PXncl3LmdZIgu9AXuHg3Y0HP0jzXKkg==" saltValue="kKgVT3ZwrbLTKxl196F03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2" style="17" customWidth="1"/>
    <col min="4" max="11" width="19.85546875" style="11" customWidth="1"/>
    <col min="12" max="12" width="9.140625" style="11" customWidth="1"/>
    <col min="13" max="16384" width="9.140625" style="11" hidden="1"/>
  </cols>
  <sheetData>
    <row r="1" spans="1:11" x14ac:dyDescent="0.25">
      <c r="B1" s="94" t="s">
        <v>581</v>
      </c>
      <c r="C1" s="94"/>
    </row>
    <row r="2" spans="1:11" x14ac:dyDescent="0.25"/>
    <row r="3" spans="1:11" x14ac:dyDescent="0.25"/>
    <row r="4" spans="1:11" ht="23.25" x14ac:dyDescent="0.25">
      <c r="B4" s="101" t="s">
        <v>797</v>
      </c>
      <c r="C4" s="102"/>
      <c r="D4" s="102"/>
      <c r="E4" s="102"/>
      <c r="F4" s="102"/>
      <c r="G4" s="9"/>
      <c r="H4" s="9"/>
      <c r="I4" s="9"/>
      <c r="J4" s="9"/>
      <c r="K4" s="9"/>
    </row>
    <row r="5" spans="1:11" ht="15" customHeight="1" x14ac:dyDescent="0.25">
      <c r="B5" s="98" t="s">
        <v>584</v>
      </c>
      <c r="C5" s="99"/>
      <c r="D5" s="99"/>
      <c r="E5" s="99"/>
      <c r="F5" s="99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585</v>
      </c>
      <c r="E6" s="2" t="s">
        <v>586</v>
      </c>
      <c r="F6" s="2" t="s">
        <v>587</v>
      </c>
      <c r="G6" s="2" t="s">
        <v>609</v>
      </c>
      <c r="H6" s="2" t="s">
        <v>610</v>
      </c>
      <c r="I6" s="2" t="s">
        <v>611</v>
      </c>
      <c r="J6" s="2" t="s">
        <v>612</v>
      </c>
      <c r="K6" s="2" t="s">
        <v>796</v>
      </c>
    </row>
    <row r="7" spans="1:11" ht="16.5" customHeight="1" x14ac:dyDescent="0.25">
      <c r="B7" s="1"/>
      <c r="C7" s="5" t="s">
        <v>588</v>
      </c>
      <c r="D7" s="15"/>
      <c r="E7" s="15"/>
      <c r="F7" s="15"/>
      <c r="G7" s="2"/>
      <c r="H7" s="2"/>
      <c r="I7" s="2"/>
      <c r="J7" s="2"/>
      <c r="K7" s="2"/>
    </row>
    <row r="8" spans="1:11" x14ac:dyDescent="0.25">
      <c r="A8" s="8" t="s">
        <v>593</v>
      </c>
      <c r="B8" s="1" t="s">
        <v>5</v>
      </c>
      <c r="C8" s="15" t="s">
        <v>589</v>
      </c>
      <c r="D8" s="13">
        <v>5111894</v>
      </c>
      <c r="E8" s="13">
        <v>83246740</v>
      </c>
      <c r="F8" s="13">
        <v>9436171</v>
      </c>
      <c r="G8" s="13">
        <v>97794805</v>
      </c>
      <c r="H8" s="13">
        <v>96249172</v>
      </c>
      <c r="I8" s="13">
        <v>1545634</v>
      </c>
      <c r="J8" s="5"/>
      <c r="K8" s="5"/>
    </row>
    <row r="9" spans="1:11" x14ac:dyDescent="0.25">
      <c r="A9" s="8" t="s">
        <v>595</v>
      </c>
      <c r="B9" s="1" t="s">
        <v>6</v>
      </c>
      <c r="C9" s="15" t="s">
        <v>594</v>
      </c>
      <c r="D9" s="13">
        <v>8322700</v>
      </c>
      <c r="E9" s="13">
        <v>50129005</v>
      </c>
      <c r="F9" s="13">
        <v>875</v>
      </c>
      <c r="G9" s="13">
        <v>58452581</v>
      </c>
      <c r="H9" s="13">
        <v>56925069</v>
      </c>
      <c r="I9" s="13">
        <v>1527512</v>
      </c>
      <c r="J9" s="5"/>
      <c r="K9" s="5"/>
    </row>
    <row r="10" spans="1:11" x14ac:dyDescent="0.25">
      <c r="A10" s="8" t="s">
        <v>597</v>
      </c>
      <c r="B10" s="4" t="s">
        <v>7</v>
      </c>
      <c r="C10" s="5" t="s">
        <v>596</v>
      </c>
      <c r="D10" s="13">
        <v>13434594</v>
      </c>
      <c r="E10" s="13">
        <v>133375745</v>
      </c>
      <c r="F10" s="13">
        <v>9437046</v>
      </c>
      <c r="G10" s="13">
        <v>156247387</v>
      </c>
      <c r="H10" s="13">
        <v>153174241</v>
      </c>
      <c r="I10" s="13">
        <v>3073146</v>
      </c>
      <c r="J10" s="13">
        <v>797023</v>
      </c>
      <c r="K10" s="13">
        <v>157044410</v>
      </c>
    </row>
    <row r="11" spans="1:11" x14ac:dyDescent="0.25">
      <c r="A11" s="8"/>
      <c r="B11" s="1"/>
      <c r="C11" s="5" t="s">
        <v>598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600</v>
      </c>
      <c r="B12" s="1" t="s">
        <v>8</v>
      </c>
      <c r="C12" s="15" t="s">
        <v>599</v>
      </c>
      <c r="D12" s="13">
        <v>3111936</v>
      </c>
      <c r="E12" s="13">
        <v>21489682</v>
      </c>
      <c r="F12" s="13">
        <v>7164498</v>
      </c>
      <c r="G12" s="13">
        <v>31766116</v>
      </c>
      <c r="H12" s="13">
        <v>31766116</v>
      </c>
      <c r="I12" s="13">
        <v>0</v>
      </c>
      <c r="J12" s="5"/>
      <c r="K12" s="5"/>
    </row>
    <row r="13" spans="1:11" ht="15" customHeight="1" x14ac:dyDescent="0.25">
      <c r="A13" s="8" t="s">
        <v>602</v>
      </c>
      <c r="B13" s="1" t="s">
        <v>9</v>
      </c>
      <c r="C13" s="15" t="s">
        <v>601</v>
      </c>
      <c r="D13" s="13">
        <v>1245916</v>
      </c>
      <c r="E13" s="13">
        <v>123850</v>
      </c>
      <c r="F13" s="13">
        <v>1688274</v>
      </c>
      <c r="G13" s="13">
        <v>3058040</v>
      </c>
      <c r="H13" s="13">
        <v>3058040</v>
      </c>
      <c r="I13" s="13">
        <v>0</v>
      </c>
      <c r="J13" s="5"/>
      <c r="K13" s="5"/>
    </row>
    <row r="14" spans="1:11" ht="25.5" x14ac:dyDescent="0.25">
      <c r="A14" s="8" t="s">
        <v>604</v>
      </c>
      <c r="B14" s="1" t="s">
        <v>10</v>
      </c>
      <c r="C14" s="15" t="s">
        <v>603</v>
      </c>
      <c r="D14" s="13">
        <v>190933</v>
      </c>
      <c r="E14" s="13">
        <v>2283080</v>
      </c>
      <c r="F14" s="13">
        <v>0</v>
      </c>
      <c r="G14" s="13">
        <v>2474012</v>
      </c>
      <c r="H14" s="13">
        <v>2474012</v>
      </c>
      <c r="I14" s="13">
        <v>0</v>
      </c>
      <c r="J14" s="5"/>
      <c r="K14" s="5"/>
    </row>
    <row r="15" spans="1:11" ht="25.5" x14ac:dyDescent="0.25">
      <c r="A15" s="8" t="s">
        <v>606</v>
      </c>
      <c r="B15" s="1" t="s">
        <v>11</v>
      </c>
      <c r="C15" s="15" t="s">
        <v>605</v>
      </c>
      <c r="D15" s="13">
        <v>8840709</v>
      </c>
      <c r="E15" s="13">
        <v>109479135</v>
      </c>
      <c r="F15" s="13">
        <v>584274</v>
      </c>
      <c r="G15" s="13">
        <v>118904118</v>
      </c>
      <c r="H15" s="13">
        <v>115830972</v>
      </c>
      <c r="I15" s="13">
        <v>3073146</v>
      </c>
      <c r="J15" s="5"/>
      <c r="K15" s="5"/>
    </row>
    <row r="16" spans="1:11" x14ac:dyDescent="0.25">
      <c r="A16" s="8" t="s">
        <v>608</v>
      </c>
      <c r="B16" s="1" t="s">
        <v>12</v>
      </c>
      <c r="C16" s="15" t="s">
        <v>607</v>
      </c>
      <c r="D16" s="13">
        <v>1706812</v>
      </c>
      <c r="E16" s="13">
        <v>3773976</v>
      </c>
      <c r="F16" s="13">
        <v>3556347</v>
      </c>
      <c r="G16" s="13">
        <v>9037135</v>
      </c>
      <c r="H16" s="13">
        <v>8969052</v>
      </c>
      <c r="I16" s="13">
        <v>68083</v>
      </c>
      <c r="J16" s="5"/>
      <c r="K16" s="5"/>
    </row>
    <row r="17" spans="3:11" x14ac:dyDescent="0.25"/>
    <row r="18" spans="3:11" hidden="1" x14ac:dyDescent="0.25">
      <c r="D18" s="17"/>
    </row>
    <row r="19" spans="3:11" hidden="1" x14ac:dyDescent="0.25">
      <c r="C19" s="17" t="s">
        <v>793</v>
      </c>
      <c r="D19" s="23" t="s">
        <v>794</v>
      </c>
      <c r="E19" s="23" t="s">
        <v>794</v>
      </c>
      <c r="F19" s="23" t="s">
        <v>794</v>
      </c>
      <c r="G19" s="23" t="s">
        <v>795</v>
      </c>
      <c r="H19" s="23" t="s">
        <v>795</v>
      </c>
      <c r="I19" s="23" t="s">
        <v>795</v>
      </c>
      <c r="J19" s="23" t="s">
        <v>795</v>
      </c>
      <c r="K19" s="23" t="s">
        <v>795</v>
      </c>
    </row>
    <row r="20" spans="3:11" hidden="1" x14ac:dyDescent="0.25">
      <c r="C20" s="17" t="s">
        <v>792</v>
      </c>
      <c r="D20" s="16" t="s">
        <v>590</v>
      </c>
      <c r="E20" s="16" t="s">
        <v>591</v>
      </c>
      <c r="F20" s="16" t="s">
        <v>592</v>
      </c>
      <c r="G20" s="16" t="s">
        <v>613</v>
      </c>
      <c r="H20" s="16" t="s">
        <v>614</v>
      </c>
      <c r="I20" s="16" t="s">
        <v>615</v>
      </c>
      <c r="J20" s="16" t="s">
        <v>616</v>
      </c>
      <c r="K20" s="16" t="s">
        <v>617</v>
      </c>
    </row>
  </sheetData>
  <sheetProtection algorithmName="SHA-512" hashValue="jpLbSM5oeh48l5uS9XUZkI0KQzz74WlyZIWbfx1M9kyTWma354Snfe2v1fwOhRpcINWoVnjtroPJjYlNpr6kCg==" saltValue="DeJjdO8FmYlS+4mP6sGRug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40</vt:i4>
      </vt:variant>
    </vt:vector>
  </HeadingPairs>
  <TitlesOfParts>
    <vt:vector size="74" baseType="lpstr"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Tabel 6.1</vt:lpstr>
      <vt:lpstr>Tabel 6.2</vt:lpstr>
      <vt:lpstr>Bilag 7.1</vt:lpstr>
      <vt:lpstr>LIV data</vt:lpstr>
      <vt:lpstr>TPK data</vt:lpstr>
      <vt:lpstr>LivData</vt:lpstr>
      <vt:lpstr>LivNavn</vt:lpstr>
      <vt:lpstr>LivVar</vt:lpstr>
      <vt:lpstr>'Tabel 6.1'!OLE_LINK5</vt:lpstr>
      <vt:lpstr>'Tabel 6.2'!OLE_LINK7</vt:lpstr>
      <vt:lpstr>TpkData</vt:lpstr>
      <vt:lpstr>TpkNavn</vt:lpstr>
      <vt:lpstr>TpkVar</vt:lpstr>
      <vt:lpstr>'Bilag 7.1'!Udskriftsområde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  <vt:lpstr>'Tabel 6.1'!Udskriftsområde</vt:lpstr>
      <vt:lpstr>'Tabel 6.2'!Udskriftsområde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Charlotte Qvistgaard (FT)</cp:lastModifiedBy>
  <cp:lastPrinted>2017-07-11T05:42:58Z</cp:lastPrinted>
  <dcterms:created xsi:type="dcterms:W3CDTF">2016-01-07T10:31:59Z</dcterms:created>
  <dcterms:modified xsi:type="dcterms:W3CDTF">2020-07-10T07:37:21Z</dcterms:modified>
</cp:coreProperties>
</file>